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comments4.xml" ContentType="application/vnd.openxmlformats-officedocument.spreadsheetml.comments+xml"/>
  <Override PartName="/xl/threadedComments/threadedComment4.xml" ContentType="application/vnd.ms-excel.threadedcomments+xml"/>
  <Override PartName="/xl/comments5.xml" ContentType="application/vnd.openxmlformats-officedocument.spreadsheetml.comments+xml"/>
  <Override PartName="/xl/threadedComments/threadedComment5.xml" ContentType="application/vnd.ms-excel.threadedcomments+xml"/>
  <Override PartName="/xl/comments6.xml" ContentType="application/vnd.openxmlformats-officedocument.spreadsheetml.comments+xml"/>
  <Override PartName="/xl/threadedComments/threadedComment6.xml" ContentType="application/vnd.ms-excel.threadedcomments+xml"/>
  <Override PartName="/xl/comments7.xml" ContentType="application/vnd.openxmlformats-officedocument.spreadsheetml.comments+xml"/>
  <Override PartName="/xl/threadedComments/threadedComment7.xml" ContentType="application/vnd.ms-excel.threadedcomments+xml"/>
  <Override PartName="/xl/comments8.xml" ContentType="application/vnd.openxmlformats-officedocument.spreadsheetml.comments+xml"/>
  <Override PartName="/xl/threadedComments/threadedComment8.xml" ContentType="application/vnd.ms-excel.threaded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codeName="ThisWorkbook"/>
  <xr:revisionPtr revIDLastSave="0" documentId="13_ncr:1_{44BA30EE-0E75-401F-BDDC-3679D29AE258}" xr6:coauthVersionLast="47" xr6:coauthVersionMax="47" xr10:uidLastSave="{00000000-0000-0000-0000-000000000000}"/>
  <bookViews>
    <workbookView xWindow="-120" yWindow="-120" windowWidth="30960" windowHeight="16800" firstSheet="6" activeTab="8" xr2:uid="{8BE6E7D1-74EF-4451-A1FA-48397E7BCB67}"/>
  </bookViews>
  <sheets>
    <sheet name="Excelファイル利用規約" sheetId="45" r:id="rId1"/>
    <sheet name="コピー・移動" sheetId="59" r:id="rId2"/>
    <sheet name="OFFSET関数" sheetId="53" r:id="rId3"/>
    <sheet name="MAX・MIN関数" sheetId="55" r:id="rId4"/>
    <sheet name="TIME・VALUE関数" sheetId="56" r:id="rId5"/>
    <sheet name="相対参照・絶対参照" sheetId="57" r:id="rId6"/>
    <sheet name="時間集計（全員）" sheetId="23" r:id="rId7"/>
    <sheet name="ひながた(コロンなし)" sheetId="60" r:id="rId8"/>
    <sheet name="ひながた" sheetId="51" r:id="rId9"/>
    <sheet name="0氏名" sheetId="58" r:id="rId10"/>
    <sheet name="11青葉 花子" sheetId="46" r:id="rId11"/>
    <sheet name="12健保 良一" sheetId="47" r:id="rId12"/>
    <sheet name="13年金 大介" sheetId="48" r:id="rId13"/>
    <sheet name="14佐藤 二郎" sheetId="49" r:id="rId14"/>
    <sheet name="15雇用 太郎" sheetId="50" r:id="rId1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0" i="60" l="1"/>
  <c r="F40" i="60"/>
  <c r="E40" i="60"/>
  <c r="L39" i="60"/>
  <c r="K39" i="60"/>
  <c r="V39" i="60" s="1"/>
  <c r="J39" i="60"/>
  <c r="V38" i="60"/>
  <c r="L38" i="60"/>
  <c r="K38" i="60"/>
  <c r="J38" i="60"/>
  <c r="L37" i="60"/>
  <c r="K37" i="60"/>
  <c r="V37" i="60" s="1"/>
  <c r="J37" i="60"/>
  <c r="L36" i="60"/>
  <c r="K36" i="60"/>
  <c r="V36" i="60" s="1"/>
  <c r="J36" i="60"/>
  <c r="V35" i="60"/>
  <c r="L35" i="60"/>
  <c r="K35" i="60"/>
  <c r="J35" i="60"/>
  <c r="L34" i="60"/>
  <c r="K34" i="60"/>
  <c r="V34" i="60" s="1"/>
  <c r="J34" i="60"/>
  <c r="L33" i="60"/>
  <c r="K33" i="60"/>
  <c r="V33" i="60" s="1"/>
  <c r="J33" i="60"/>
  <c r="V32" i="60"/>
  <c r="L32" i="60"/>
  <c r="K32" i="60"/>
  <c r="J32" i="60"/>
  <c r="L31" i="60"/>
  <c r="K31" i="60"/>
  <c r="V31" i="60" s="1"/>
  <c r="J31" i="60"/>
  <c r="L30" i="60"/>
  <c r="K30" i="60"/>
  <c r="V30" i="60" s="1"/>
  <c r="J30" i="60"/>
  <c r="V29" i="60"/>
  <c r="L29" i="60"/>
  <c r="K29" i="60"/>
  <c r="J29" i="60"/>
  <c r="L28" i="60"/>
  <c r="K28" i="60"/>
  <c r="V28" i="60" s="1"/>
  <c r="J28" i="60"/>
  <c r="L27" i="60"/>
  <c r="K27" i="60"/>
  <c r="V27" i="60" s="1"/>
  <c r="J27" i="60"/>
  <c r="V26" i="60"/>
  <c r="L26" i="60"/>
  <c r="K26" i="60"/>
  <c r="J26" i="60"/>
  <c r="L25" i="60"/>
  <c r="K25" i="60"/>
  <c r="V25" i="60" s="1"/>
  <c r="J25" i="60"/>
  <c r="L24" i="60"/>
  <c r="K24" i="60"/>
  <c r="V24" i="60" s="1"/>
  <c r="J24" i="60"/>
  <c r="V23" i="60"/>
  <c r="L23" i="60"/>
  <c r="K23" i="60"/>
  <c r="J23" i="60"/>
  <c r="L22" i="60"/>
  <c r="K22" i="60"/>
  <c r="V22" i="60" s="1"/>
  <c r="J22" i="60"/>
  <c r="L21" i="60"/>
  <c r="K21" i="60"/>
  <c r="V21" i="60" s="1"/>
  <c r="J21" i="60"/>
  <c r="V20" i="60"/>
  <c r="L20" i="60"/>
  <c r="K20" i="60"/>
  <c r="J20" i="60"/>
  <c r="L19" i="60"/>
  <c r="K19" i="60"/>
  <c r="V19" i="60" s="1"/>
  <c r="J19" i="60"/>
  <c r="L18" i="60"/>
  <c r="K18" i="60"/>
  <c r="V18" i="60" s="1"/>
  <c r="J18" i="60"/>
  <c r="L17" i="60"/>
  <c r="K17" i="60"/>
  <c r="V17" i="60" s="1"/>
  <c r="J17" i="60"/>
  <c r="L16" i="60"/>
  <c r="K16" i="60"/>
  <c r="V16" i="60" s="1"/>
  <c r="J16" i="60"/>
  <c r="L15" i="60"/>
  <c r="K15" i="60"/>
  <c r="V15" i="60" s="1"/>
  <c r="J15" i="60"/>
  <c r="L14" i="60"/>
  <c r="K14" i="60"/>
  <c r="V14" i="60" s="1"/>
  <c r="J14" i="60"/>
  <c r="L13" i="60"/>
  <c r="K13" i="60"/>
  <c r="V13" i="60" s="1"/>
  <c r="J13" i="60"/>
  <c r="L12" i="60"/>
  <c r="K12" i="60"/>
  <c r="V12" i="60" s="1"/>
  <c r="J12" i="60"/>
  <c r="V11" i="60"/>
  <c r="L11" i="60"/>
  <c r="K11" i="60"/>
  <c r="J11" i="60"/>
  <c r="L10" i="60"/>
  <c r="L40" i="60" s="1"/>
  <c r="K10" i="60"/>
  <c r="V10" i="60" s="1"/>
  <c r="J10" i="60"/>
  <c r="L9" i="60"/>
  <c r="K9" i="60"/>
  <c r="V9" i="60" s="1"/>
  <c r="J9" i="60"/>
  <c r="B9" i="60"/>
  <c r="C9" i="60" s="1"/>
  <c r="D9" i="60" s="1"/>
  <c r="E3" i="60"/>
  <c r="B3" i="60"/>
  <c r="P2" i="60"/>
  <c r="F2" i="60"/>
  <c r="F3" i="60" s="1"/>
  <c r="C2" i="59"/>
  <c r="E3" i="58"/>
  <c r="D1" i="57"/>
  <c r="C4" i="57"/>
  <c r="C3" i="57"/>
  <c r="C2" i="57"/>
  <c r="C13" i="57"/>
  <c r="C12" i="57"/>
  <c r="C11" i="57"/>
  <c r="C10" i="57"/>
  <c r="D9" i="57"/>
  <c r="D11" i="57"/>
  <c r="D13" i="57"/>
  <c r="D10" i="57"/>
  <c r="D12" i="57"/>
  <c r="D3" i="57"/>
  <c r="D4" i="57"/>
  <c r="D2" i="57"/>
  <c r="R9" i="60" l="1"/>
  <c r="S9" i="60" s="1"/>
  <c r="B10" i="60"/>
  <c r="M9" i="60"/>
  <c r="W9" i="60"/>
  <c r="V40" i="60"/>
  <c r="B9" i="56"/>
  <c r="B8" i="56"/>
  <c r="T9" i="60" l="1"/>
  <c r="N9" i="60"/>
  <c r="Q9" i="60"/>
  <c r="O9" i="60"/>
  <c r="C10" i="60"/>
  <c r="B11" i="60"/>
  <c r="E5" i="56"/>
  <c r="E3" i="56"/>
  <c r="E2" i="56"/>
  <c r="F1" i="56"/>
  <c r="F3" i="56"/>
  <c r="F2" i="56"/>
  <c r="F5" i="56"/>
  <c r="D10" i="60" l="1"/>
  <c r="R10" i="60"/>
  <c r="S10" i="60" s="1"/>
  <c r="P9" i="60"/>
  <c r="C11" i="60"/>
  <c r="B12" i="60"/>
  <c r="E8" i="55"/>
  <c r="E7" i="55"/>
  <c r="D11" i="60" l="1"/>
  <c r="M10" i="60"/>
  <c r="W10" i="60"/>
  <c r="C12" i="60"/>
  <c r="B13" i="60"/>
  <c r="D7" i="53"/>
  <c r="B11" i="46"/>
  <c r="B12" i="46"/>
  <c r="B13" i="46"/>
  <c r="B14" i="46"/>
  <c r="B15" i="46"/>
  <c r="B16" i="46"/>
  <c r="B17" i="46"/>
  <c r="B18" i="46"/>
  <c r="B19" i="46"/>
  <c r="B20" i="46"/>
  <c r="B21" i="46"/>
  <c r="B22" i="46"/>
  <c r="B23" i="46" s="1"/>
  <c r="B24" i="46" s="1"/>
  <c r="B25" i="46" s="1"/>
  <c r="B26" i="46" s="1"/>
  <c r="B27" i="46" s="1"/>
  <c r="B28" i="46" s="1"/>
  <c r="B29" i="46" s="1"/>
  <c r="B30" i="46" s="1"/>
  <c r="B31" i="46" s="1"/>
  <c r="B32" i="46" s="1"/>
  <c r="B33" i="46" s="1"/>
  <c r="B34" i="46" s="1"/>
  <c r="B35" i="46" s="1"/>
  <c r="B36" i="46" s="1"/>
  <c r="B37" i="46" s="1"/>
  <c r="B38" i="46" s="1"/>
  <c r="B39" i="46" s="1"/>
  <c r="B10" i="46"/>
  <c r="D12" i="60" l="1"/>
  <c r="R12" i="60"/>
  <c r="S12" i="60" s="1"/>
  <c r="T10" i="60"/>
  <c r="Q10" i="60"/>
  <c r="N10" i="60"/>
  <c r="O10" i="60"/>
  <c r="C13" i="60"/>
  <c r="B14" i="60"/>
  <c r="M11" i="60"/>
  <c r="W11" i="60"/>
  <c r="D13" i="60" l="1"/>
  <c r="R13" i="60"/>
  <c r="S13" i="60" s="1"/>
  <c r="P10" i="60"/>
  <c r="Q11" i="60"/>
  <c r="R11" i="60" s="1"/>
  <c r="S11" i="60" s="1"/>
  <c r="N11" i="60"/>
  <c r="O11" i="60"/>
  <c r="P11" i="60" s="1"/>
  <c r="T11" i="60"/>
  <c r="C14" i="60"/>
  <c r="B15" i="60"/>
  <c r="M12" i="60"/>
  <c r="W12" i="60"/>
  <c r="C6" i="23"/>
  <c r="C5" i="23"/>
  <c r="C4" i="23"/>
  <c r="C3" i="23"/>
  <c r="C2" i="23"/>
  <c r="Q6" i="23"/>
  <c r="M6" i="23"/>
  <c r="Q5" i="23"/>
  <c r="M5" i="23"/>
  <c r="Q4" i="23"/>
  <c r="M4" i="23"/>
  <c r="Q3" i="23"/>
  <c r="M3" i="23"/>
  <c r="M2" i="23"/>
  <c r="E6" i="23"/>
  <c r="E5" i="23"/>
  <c r="E4" i="23"/>
  <c r="E3" i="23"/>
  <c r="I40" i="51"/>
  <c r="G40" i="51"/>
  <c r="F40" i="51"/>
  <c r="E40" i="51"/>
  <c r="S39" i="51"/>
  <c r="S38" i="51"/>
  <c r="S37" i="51"/>
  <c r="S36" i="51"/>
  <c r="S35" i="51"/>
  <c r="S34" i="51"/>
  <c r="S33" i="51"/>
  <c r="S32" i="51"/>
  <c r="S31" i="51"/>
  <c r="S30" i="51"/>
  <c r="S29" i="51"/>
  <c r="S28" i="51"/>
  <c r="S27" i="51"/>
  <c r="S26" i="51"/>
  <c r="S25" i="51"/>
  <c r="S24" i="51"/>
  <c r="S23" i="51"/>
  <c r="S22" i="51"/>
  <c r="S21" i="51"/>
  <c r="S20" i="51"/>
  <c r="S19" i="51"/>
  <c r="S18" i="51"/>
  <c r="S17" i="51"/>
  <c r="S16" i="51"/>
  <c r="S15" i="51"/>
  <c r="S14" i="51"/>
  <c r="S13" i="51"/>
  <c r="S12" i="51"/>
  <c r="S11" i="51"/>
  <c r="S10" i="51"/>
  <c r="B10" i="51"/>
  <c r="B11" i="51" s="1"/>
  <c r="S9" i="51"/>
  <c r="B9" i="51"/>
  <c r="C9" i="51" s="1"/>
  <c r="E3" i="51"/>
  <c r="B3" i="51"/>
  <c r="M2" i="51"/>
  <c r="F2" i="51"/>
  <c r="F3" i="51" s="1"/>
  <c r="D11" i="50"/>
  <c r="D10" i="50"/>
  <c r="T10" i="50" s="1"/>
  <c r="D9" i="50"/>
  <c r="T9" i="50" s="1"/>
  <c r="D11" i="49"/>
  <c r="D10" i="49"/>
  <c r="T10" i="49" s="1"/>
  <c r="D9" i="49"/>
  <c r="J9" i="49" s="1"/>
  <c r="D11" i="48"/>
  <c r="J11" i="48" s="1"/>
  <c r="L11" i="48" s="1"/>
  <c r="M11" i="48" s="1"/>
  <c r="D10" i="48"/>
  <c r="T10" i="48" s="1"/>
  <c r="D9" i="48"/>
  <c r="D11" i="47"/>
  <c r="D10" i="47"/>
  <c r="D9" i="47"/>
  <c r="T9" i="47" s="1"/>
  <c r="G40" i="49"/>
  <c r="I40" i="49"/>
  <c r="G6" i="23"/>
  <c r="F6" i="23"/>
  <c r="G5" i="23"/>
  <c r="F5" i="23"/>
  <c r="G4" i="23"/>
  <c r="F4" i="23"/>
  <c r="F3" i="23"/>
  <c r="I40" i="50"/>
  <c r="G40" i="50"/>
  <c r="F40" i="50"/>
  <c r="E40" i="50"/>
  <c r="S39" i="50"/>
  <c r="S38" i="50"/>
  <c r="S37" i="50"/>
  <c r="S36" i="50"/>
  <c r="S35" i="50"/>
  <c r="S34" i="50"/>
  <c r="S33" i="50"/>
  <c r="S32" i="50"/>
  <c r="S31" i="50"/>
  <c r="S30" i="50"/>
  <c r="S29" i="50"/>
  <c r="S28" i="50"/>
  <c r="S27" i="50"/>
  <c r="S26" i="50"/>
  <c r="S25" i="50"/>
  <c r="S24" i="50"/>
  <c r="S23" i="50"/>
  <c r="S22" i="50"/>
  <c r="S21" i="50"/>
  <c r="S20" i="50"/>
  <c r="S19" i="50"/>
  <c r="S18" i="50"/>
  <c r="S17" i="50"/>
  <c r="S16" i="50"/>
  <c r="S15" i="50"/>
  <c r="S14" i="50"/>
  <c r="S13" i="50"/>
  <c r="S12" i="50"/>
  <c r="T11" i="50"/>
  <c r="S11" i="50"/>
  <c r="J11" i="50"/>
  <c r="N11" i="50" s="1"/>
  <c r="S10" i="50"/>
  <c r="S9" i="50"/>
  <c r="C9" i="50"/>
  <c r="O9" i="50" s="1"/>
  <c r="P9" i="50" s="1"/>
  <c r="B9" i="50"/>
  <c r="B10" i="50" s="1"/>
  <c r="F3" i="50"/>
  <c r="E3" i="50"/>
  <c r="B3" i="50"/>
  <c r="M2" i="50"/>
  <c r="F2" i="50"/>
  <c r="F40" i="49"/>
  <c r="E40" i="49"/>
  <c r="S39" i="49"/>
  <c r="S38" i="49"/>
  <c r="S37" i="49"/>
  <c r="S36" i="49"/>
  <c r="S35" i="49"/>
  <c r="S34" i="49"/>
  <c r="S33" i="49"/>
  <c r="S32" i="49"/>
  <c r="S31" i="49"/>
  <c r="S30" i="49"/>
  <c r="S29" i="49"/>
  <c r="S28" i="49"/>
  <c r="S27" i="49"/>
  <c r="S26" i="49"/>
  <c r="S25" i="49"/>
  <c r="S24" i="49"/>
  <c r="S23" i="49"/>
  <c r="S22" i="49"/>
  <c r="S21" i="49"/>
  <c r="S20" i="49"/>
  <c r="S19" i="49"/>
  <c r="S18" i="49"/>
  <c r="S17" i="49"/>
  <c r="S16" i="49"/>
  <c r="S15" i="49"/>
  <c r="S14" i="49"/>
  <c r="S13" i="49"/>
  <c r="S12" i="49"/>
  <c r="T11" i="49"/>
  <c r="S11" i="49"/>
  <c r="J11" i="49"/>
  <c r="N11" i="49" s="1"/>
  <c r="S10" i="49"/>
  <c r="S9" i="49"/>
  <c r="C9" i="49"/>
  <c r="O9" i="49" s="1"/>
  <c r="P9" i="49" s="1"/>
  <c r="B9" i="49"/>
  <c r="B10" i="49" s="1"/>
  <c r="F3" i="49"/>
  <c r="E3" i="49"/>
  <c r="B3" i="49"/>
  <c r="M2" i="49"/>
  <c r="F2" i="49"/>
  <c r="I40" i="48"/>
  <c r="G40" i="48"/>
  <c r="F40" i="48"/>
  <c r="E40" i="48"/>
  <c r="S39" i="48"/>
  <c r="S38" i="48"/>
  <c r="S37" i="48"/>
  <c r="S36" i="48"/>
  <c r="S35" i="48"/>
  <c r="S34" i="48"/>
  <c r="S33" i="48"/>
  <c r="S32" i="48"/>
  <c r="S31" i="48"/>
  <c r="S30" i="48"/>
  <c r="S29" i="48"/>
  <c r="S28" i="48"/>
  <c r="S27" i="48"/>
  <c r="S26" i="48"/>
  <c r="S25" i="48"/>
  <c r="S24" i="48"/>
  <c r="S23" i="48"/>
  <c r="S22" i="48"/>
  <c r="S21" i="48"/>
  <c r="S20" i="48"/>
  <c r="S19" i="48"/>
  <c r="S18" i="48"/>
  <c r="S17" i="48"/>
  <c r="S16" i="48"/>
  <c r="S15" i="48"/>
  <c r="S14" i="48"/>
  <c r="S13" i="48"/>
  <c r="S12" i="48"/>
  <c r="T11" i="48"/>
  <c r="S11" i="48"/>
  <c r="S10" i="48"/>
  <c r="J10" i="48"/>
  <c r="K10" i="48" s="1"/>
  <c r="B10" i="48"/>
  <c r="B11" i="48" s="1"/>
  <c r="T9" i="48"/>
  <c r="S9" i="48"/>
  <c r="J9" i="48"/>
  <c r="L9" i="48" s="1"/>
  <c r="C9" i="48"/>
  <c r="O9" i="48" s="1"/>
  <c r="P9" i="48" s="1"/>
  <c r="B9" i="48"/>
  <c r="E3" i="48"/>
  <c r="B3" i="48"/>
  <c r="M2" i="48"/>
  <c r="F2" i="48"/>
  <c r="F3" i="48" s="1"/>
  <c r="I40" i="47"/>
  <c r="G40" i="47"/>
  <c r="G3" i="23" s="1"/>
  <c r="F40" i="47"/>
  <c r="E40" i="47"/>
  <c r="S39" i="47"/>
  <c r="S38" i="47"/>
  <c r="S37" i="47"/>
  <c r="S36" i="47"/>
  <c r="S35" i="47"/>
  <c r="S34" i="47"/>
  <c r="S33" i="47"/>
  <c r="S32" i="47"/>
  <c r="S31" i="47"/>
  <c r="S30" i="47"/>
  <c r="S29" i="47"/>
  <c r="S28" i="47"/>
  <c r="S27" i="47"/>
  <c r="S26" i="47"/>
  <c r="S25" i="47"/>
  <c r="S24" i="47"/>
  <c r="S23" i="47"/>
  <c r="S22" i="47"/>
  <c r="S21" i="47"/>
  <c r="S20" i="47"/>
  <c r="S19" i="47"/>
  <c r="S18" i="47"/>
  <c r="S17" i="47"/>
  <c r="S16" i="47"/>
  <c r="S15" i="47"/>
  <c r="S14" i="47"/>
  <c r="S13" i="47"/>
  <c r="S12" i="47"/>
  <c r="T11" i="47"/>
  <c r="S11" i="47"/>
  <c r="J11" i="47"/>
  <c r="N11" i="47" s="1"/>
  <c r="T10" i="47"/>
  <c r="S10" i="47"/>
  <c r="J10" i="47"/>
  <c r="Q10" i="47" s="1"/>
  <c r="S9" i="47"/>
  <c r="J9" i="47"/>
  <c r="B9" i="47"/>
  <c r="C9" i="47" s="1"/>
  <c r="O9" i="47" s="1"/>
  <c r="P9" i="47" s="1"/>
  <c r="F3" i="47"/>
  <c r="E3" i="47"/>
  <c r="B3" i="47"/>
  <c r="M2" i="47"/>
  <c r="F2" i="47"/>
  <c r="I40" i="46"/>
  <c r="G40" i="46"/>
  <c r="F40" i="46"/>
  <c r="E40" i="46"/>
  <c r="S39" i="46"/>
  <c r="S38" i="46"/>
  <c r="S37" i="46"/>
  <c r="S36" i="46"/>
  <c r="S35" i="46"/>
  <c r="S34" i="46"/>
  <c r="S33" i="46"/>
  <c r="S32" i="46"/>
  <c r="S31" i="46"/>
  <c r="S30" i="46"/>
  <c r="S29" i="46"/>
  <c r="S28" i="46"/>
  <c r="S27" i="46"/>
  <c r="S26" i="46"/>
  <c r="S25" i="46"/>
  <c r="S24" i="46"/>
  <c r="S23" i="46"/>
  <c r="S22" i="46"/>
  <c r="S21" i="46"/>
  <c r="S20" i="46"/>
  <c r="S19" i="46"/>
  <c r="S18" i="46"/>
  <c r="S17" i="46"/>
  <c r="S16" i="46"/>
  <c r="S15" i="46"/>
  <c r="S14" i="46"/>
  <c r="S13" i="46"/>
  <c r="S12" i="46"/>
  <c r="S11" i="46"/>
  <c r="S10" i="46"/>
  <c r="S9" i="46"/>
  <c r="B9" i="46"/>
  <c r="E3" i="46"/>
  <c r="B3" i="46"/>
  <c r="M2" i="46"/>
  <c r="F2" i="46"/>
  <c r="F3" i="46" s="1"/>
  <c r="C15" i="60" l="1"/>
  <c r="B16" i="60"/>
  <c r="D14" i="60"/>
  <c r="R14" i="60"/>
  <c r="S14" i="60" s="1"/>
  <c r="W13" i="60"/>
  <c r="M13" i="60"/>
  <c r="T12" i="60"/>
  <c r="Q12" i="60"/>
  <c r="O12" i="60"/>
  <c r="P12" i="60" s="1"/>
  <c r="N12" i="60"/>
  <c r="F2" i="23"/>
  <c r="G2" i="23"/>
  <c r="E2" i="23"/>
  <c r="S40" i="51"/>
  <c r="C10" i="51"/>
  <c r="D10" i="51" s="1"/>
  <c r="D9" i="51"/>
  <c r="O9" i="51"/>
  <c r="P9" i="51" s="1"/>
  <c r="C11" i="51"/>
  <c r="B12" i="51"/>
  <c r="J9" i="50"/>
  <c r="J10" i="50"/>
  <c r="Q10" i="50" s="1"/>
  <c r="T9" i="49"/>
  <c r="J10" i="49"/>
  <c r="Q10" i="49" s="1"/>
  <c r="N9" i="48"/>
  <c r="Q9" i="48"/>
  <c r="N11" i="48"/>
  <c r="Q11" i="48"/>
  <c r="Q11" i="50"/>
  <c r="Q11" i="49"/>
  <c r="L10" i="48"/>
  <c r="M10" i="48" s="1"/>
  <c r="N10" i="48"/>
  <c r="Q10" i="48"/>
  <c r="S40" i="48"/>
  <c r="K11" i="48"/>
  <c r="Q11" i="47"/>
  <c r="B11" i="50"/>
  <c r="C10" i="50"/>
  <c r="O10" i="50" s="1"/>
  <c r="P10" i="50" s="1"/>
  <c r="Q9" i="50"/>
  <c r="N9" i="50"/>
  <c r="L9" i="50"/>
  <c r="S40" i="50"/>
  <c r="K9" i="50"/>
  <c r="K11" i="50"/>
  <c r="L11" i="50"/>
  <c r="M11" i="50" s="1"/>
  <c r="B11" i="49"/>
  <c r="C10" i="49"/>
  <c r="O10" i="49" s="1"/>
  <c r="P10" i="49" s="1"/>
  <c r="Q9" i="49"/>
  <c r="N9" i="49"/>
  <c r="L9" i="49"/>
  <c r="K9" i="49"/>
  <c r="S40" i="49"/>
  <c r="K11" i="49"/>
  <c r="L11" i="49"/>
  <c r="M11" i="49" s="1"/>
  <c r="M9" i="48"/>
  <c r="B12" i="48"/>
  <c r="C11" i="48"/>
  <c r="C10" i="48"/>
  <c r="O10" i="48" s="1"/>
  <c r="P10" i="48" s="1"/>
  <c r="K9" i="48"/>
  <c r="Q9" i="47"/>
  <c r="L9" i="47"/>
  <c r="K9" i="47"/>
  <c r="N9" i="47"/>
  <c r="B10" i="47"/>
  <c r="S40" i="47"/>
  <c r="L10" i="47"/>
  <c r="M10" i="47" s="1"/>
  <c r="K11" i="47"/>
  <c r="L11" i="47"/>
  <c r="M11" i="47" s="1"/>
  <c r="N10" i="47"/>
  <c r="K10" i="47"/>
  <c r="C10" i="46"/>
  <c r="S40" i="46"/>
  <c r="C9" i="46"/>
  <c r="C16" i="60" l="1"/>
  <c r="B17" i="60"/>
  <c r="T13" i="60"/>
  <c r="Q13" i="60"/>
  <c r="O13" i="60"/>
  <c r="P13" i="60" s="1"/>
  <c r="N13" i="60"/>
  <c r="M14" i="60"/>
  <c r="W14" i="60"/>
  <c r="D15" i="60"/>
  <c r="R15" i="60"/>
  <c r="S15" i="60" s="1"/>
  <c r="Q2" i="23"/>
  <c r="C12" i="51"/>
  <c r="B13" i="51"/>
  <c r="D11" i="51"/>
  <c r="T9" i="51"/>
  <c r="J9" i="51"/>
  <c r="J10" i="51"/>
  <c r="T10" i="51"/>
  <c r="N10" i="50"/>
  <c r="K10" i="50"/>
  <c r="L10" i="50"/>
  <c r="M10" i="50" s="1"/>
  <c r="N10" i="49"/>
  <c r="K10" i="49"/>
  <c r="L10" i="49"/>
  <c r="M10" i="49" s="1"/>
  <c r="O11" i="48"/>
  <c r="P11" i="48" s="1"/>
  <c r="D10" i="46"/>
  <c r="O9" i="46"/>
  <c r="P9" i="46" s="1"/>
  <c r="D9" i="46"/>
  <c r="M9" i="50"/>
  <c r="B12" i="50"/>
  <c r="C11" i="50"/>
  <c r="O11" i="50" s="1"/>
  <c r="P11" i="50" s="1"/>
  <c r="B12" i="49"/>
  <c r="C11" i="49"/>
  <c r="O11" i="49" s="1"/>
  <c r="P11" i="49" s="1"/>
  <c r="M9" i="49"/>
  <c r="B13" i="48"/>
  <c r="C12" i="48"/>
  <c r="M9" i="47"/>
  <c r="B11" i="47"/>
  <c r="C10" i="47"/>
  <c r="O10" i="47" s="1"/>
  <c r="P10" i="47" s="1"/>
  <c r="C11" i="46"/>
  <c r="M15" i="60" l="1"/>
  <c r="W15" i="60"/>
  <c r="Q14" i="60"/>
  <c r="N14" i="60"/>
  <c r="T14" i="60"/>
  <c r="O14" i="60"/>
  <c r="C17" i="60"/>
  <c r="B18" i="60"/>
  <c r="D16" i="60"/>
  <c r="R16" i="60"/>
  <c r="S16" i="60" s="1"/>
  <c r="O12" i="48"/>
  <c r="P12" i="48" s="1"/>
  <c r="D12" i="48"/>
  <c r="L9" i="51"/>
  <c r="K9" i="51"/>
  <c r="Q9" i="51"/>
  <c r="N9" i="51"/>
  <c r="T11" i="51"/>
  <c r="J11" i="51"/>
  <c r="Q10" i="51"/>
  <c r="N10" i="51"/>
  <c r="L10" i="51"/>
  <c r="M10" i="51" s="1"/>
  <c r="K10" i="51"/>
  <c r="C13" i="51"/>
  <c r="B14" i="51"/>
  <c r="D12" i="51"/>
  <c r="O12" i="51"/>
  <c r="P12" i="51" s="1"/>
  <c r="D11" i="46"/>
  <c r="T9" i="46"/>
  <c r="J9" i="46"/>
  <c r="T10" i="46"/>
  <c r="J10" i="46"/>
  <c r="B13" i="50"/>
  <c r="C12" i="50"/>
  <c r="B13" i="49"/>
  <c r="C12" i="49"/>
  <c r="B14" i="48"/>
  <c r="C13" i="48"/>
  <c r="C11" i="47"/>
  <c r="O11" i="47" s="1"/>
  <c r="P11" i="47" s="1"/>
  <c r="B12" i="47"/>
  <c r="C12" i="46"/>
  <c r="D17" i="60" l="1"/>
  <c r="R17" i="60"/>
  <c r="S17" i="60" s="1"/>
  <c r="P14" i="60"/>
  <c r="M16" i="60"/>
  <c r="W16" i="60"/>
  <c r="T15" i="60"/>
  <c r="Q15" i="60"/>
  <c r="O15" i="60"/>
  <c r="P15" i="60" s="1"/>
  <c r="N15" i="60"/>
  <c r="C18" i="60"/>
  <c r="B19" i="60"/>
  <c r="O12" i="50"/>
  <c r="P12" i="50" s="1"/>
  <c r="D12" i="50"/>
  <c r="O12" i="49"/>
  <c r="P12" i="49" s="1"/>
  <c r="D12" i="49"/>
  <c r="T12" i="48"/>
  <c r="J12" i="48"/>
  <c r="O13" i="48"/>
  <c r="P13" i="48" s="1"/>
  <c r="D13" i="48"/>
  <c r="Q11" i="51"/>
  <c r="N11" i="51"/>
  <c r="O11" i="51" s="1"/>
  <c r="P11" i="51" s="1"/>
  <c r="L11" i="51"/>
  <c r="M11" i="51" s="1"/>
  <c r="K11" i="51"/>
  <c r="O10" i="51"/>
  <c r="P10" i="51" s="1"/>
  <c r="T12" i="51"/>
  <c r="J12" i="51"/>
  <c r="B15" i="51"/>
  <c r="C14" i="51"/>
  <c r="O13" i="51"/>
  <c r="P13" i="51" s="1"/>
  <c r="D13" i="51"/>
  <c r="M9" i="51"/>
  <c r="D12" i="46"/>
  <c r="L9" i="46"/>
  <c r="M9" i="46" s="1"/>
  <c r="K9" i="46"/>
  <c r="Q9" i="46"/>
  <c r="N9" i="46"/>
  <c r="T11" i="46"/>
  <c r="J11" i="46"/>
  <c r="Q10" i="46"/>
  <c r="N10" i="46"/>
  <c r="K10" i="46"/>
  <c r="L10" i="46"/>
  <c r="M10" i="46" s="1"/>
  <c r="B14" i="50"/>
  <c r="C13" i="50"/>
  <c r="B14" i="49"/>
  <c r="C13" i="49"/>
  <c r="B15" i="48"/>
  <c r="C14" i="48"/>
  <c r="B13" i="47"/>
  <c r="C12" i="47"/>
  <c r="C13" i="46"/>
  <c r="D18" i="60" l="1"/>
  <c r="C19" i="60"/>
  <c r="B20" i="60"/>
  <c r="T16" i="60"/>
  <c r="Q16" i="60"/>
  <c r="N16" i="60"/>
  <c r="O16" i="60"/>
  <c r="P16" i="60" s="1"/>
  <c r="M17" i="60"/>
  <c r="W17" i="60"/>
  <c r="J13" i="48"/>
  <c r="T13" i="48"/>
  <c r="L12" i="48"/>
  <c r="N12" i="48"/>
  <c r="K12" i="48"/>
  <c r="Q12" i="48"/>
  <c r="O14" i="48"/>
  <c r="P14" i="48" s="1"/>
  <c r="D14" i="48"/>
  <c r="O12" i="47"/>
  <c r="P12" i="47" s="1"/>
  <c r="D12" i="47"/>
  <c r="O13" i="49"/>
  <c r="P13" i="49" s="1"/>
  <c r="D13" i="49"/>
  <c r="J12" i="49"/>
  <c r="T12" i="49"/>
  <c r="J12" i="50"/>
  <c r="T12" i="50"/>
  <c r="O13" i="50"/>
  <c r="P13" i="50" s="1"/>
  <c r="D13" i="50"/>
  <c r="J13" i="51"/>
  <c r="T13" i="51"/>
  <c r="Q12" i="51"/>
  <c r="N12" i="51"/>
  <c r="L12" i="51"/>
  <c r="M12" i="51" s="1"/>
  <c r="K12" i="51"/>
  <c r="D14" i="51"/>
  <c r="O14" i="51"/>
  <c r="P14" i="51" s="1"/>
  <c r="C15" i="51"/>
  <c r="B16" i="51"/>
  <c r="K11" i="46"/>
  <c r="N11" i="46"/>
  <c r="L11" i="46"/>
  <c r="M11" i="46" s="1"/>
  <c r="Q11" i="46"/>
  <c r="O10" i="46"/>
  <c r="P10" i="46" s="1"/>
  <c r="D13" i="46"/>
  <c r="J12" i="46"/>
  <c r="T12" i="46"/>
  <c r="B15" i="50"/>
  <c r="C14" i="50"/>
  <c r="B15" i="49"/>
  <c r="C14" i="49"/>
  <c r="B16" i="48"/>
  <c r="C15" i="48"/>
  <c r="B14" i="47"/>
  <c r="C13" i="47"/>
  <c r="C14" i="46"/>
  <c r="B21" i="60" l="1"/>
  <c r="C20" i="60"/>
  <c r="D19" i="60"/>
  <c r="R19" i="60"/>
  <c r="S19" i="60" s="1"/>
  <c r="Q17" i="60"/>
  <c r="N17" i="60"/>
  <c r="O17" i="60"/>
  <c r="P17" i="60" s="1"/>
  <c r="T17" i="60"/>
  <c r="M18" i="60"/>
  <c r="W18" i="60"/>
  <c r="O11" i="46"/>
  <c r="P11" i="46" s="1"/>
  <c r="T14" i="48"/>
  <c r="J14" i="48"/>
  <c r="N12" i="50"/>
  <c r="L12" i="50"/>
  <c r="Q12" i="50"/>
  <c r="K12" i="50"/>
  <c r="O14" i="50"/>
  <c r="P14" i="50" s="1"/>
  <c r="D14" i="50"/>
  <c r="T12" i="47"/>
  <c r="J12" i="47"/>
  <c r="O13" i="47"/>
  <c r="P13" i="47" s="1"/>
  <c r="D13" i="47"/>
  <c r="N12" i="49"/>
  <c r="L12" i="49"/>
  <c r="K12" i="49"/>
  <c r="Q12" i="49"/>
  <c r="T13" i="49"/>
  <c r="J13" i="49"/>
  <c r="M12" i="48"/>
  <c r="T13" i="50"/>
  <c r="J13" i="50"/>
  <c r="O15" i="48"/>
  <c r="P15" i="48" s="1"/>
  <c r="D15" i="48"/>
  <c r="O14" i="49"/>
  <c r="P14" i="49" s="1"/>
  <c r="D14" i="49"/>
  <c r="N13" i="48"/>
  <c r="Q13" i="48"/>
  <c r="L13" i="48"/>
  <c r="M13" i="48" s="1"/>
  <c r="K13" i="48"/>
  <c r="J14" i="51"/>
  <c r="T14" i="51"/>
  <c r="L13" i="51"/>
  <c r="M13" i="51" s="1"/>
  <c r="K13" i="51"/>
  <c r="Q13" i="51"/>
  <c r="N13" i="51"/>
  <c r="B17" i="51"/>
  <c r="C16" i="51"/>
  <c r="O15" i="51"/>
  <c r="P15" i="51" s="1"/>
  <c r="D15" i="51"/>
  <c r="D14" i="46"/>
  <c r="N12" i="46"/>
  <c r="O12" i="46" s="1"/>
  <c r="P12" i="46" s="1"/>
  <c r="Q12" i="46"/>
  <c r="L12" i="46"/>
  <c r="K12" i="46"/>
  <c r="J13" i="46"/>
  <c r="T13" i="46"/>
  <c r="B16" i="50"/>
  <c r="C15" i="50"/>
  <c r="B16" i="49"/>
  <c r="C15" i="49"/>
  <c r="B17" i="48"/>
  <c r="C16" i="48"/>
  <c r="B15" i="47"/>
  <c r="C14" i="47"/>
  <c r="C15" i="46"/>
  <c r="T18" i="60" l="1"/>
  <c r="O18" i="60"/>
  <c r="P18" i="60" s="1"/>
  <c r="N18" i="60"/>
  <c r="Q18" i="60"/>
  <c r="R18" i="60" s="1"/>
  <c r="S18" i="60" s="1"/>
  <c r="W19" i="60"/>
  <c r="M19" i="60"/>
  <c r="D20" i="60"/>
  <c r="R20" i="60"/>
  <c r="S20" i="60" s="1"/>
  <c r="C21" i="60"/>
  <c r="B22" i="60"/>
  <c r="O16" i="48"/>
  <c r="P16" i="48" s="1"/>
  <c r="D16" i="48"/>
  <c r="O14" i="47"/>
  <c r="P14" i="47" s="1"/>
  <c r="D14" i="47"/>
  <c r="O15" i="49"/>
  <c r="P15" i="49" s="1"/>
  <c r="D15" i="49"/>
  <c r="Q13" i="49"/>
  <c r="K13" i="49"/>
  <c r="L13" i="49"/>
  <c r="M13" i="49" s="1"/>
  <c r="N13" i="49"/>
  <c r="L14" i="48"/>
  <c r="N14" i="48"/>
  <c r="K14" i="48"/>
  <c r="Q14" i="48"/>
  <c r="J15" i="48"/>
  <c r="T15" i="48"/>
  <c r="M12" i="50"/>
  <c r="O15" i="50"/>
  <c r="P15" i="50" s="1"/>
  <c r="D15" i="50"/>
  <c r="T14" i="50"/>
  <c r="J14" i="50"/>
  <c r="T13" i="47"/>
  <c r="J13" i="47"/>
  <c r="N13" i="50"/>
  <c r="Q13" i="50"/>
  <c r="K13" i="50"/>
  <c r="L13" i="50"/>
  <c r="M13" i="50" s="1"/>
  <c r="N12" i="47"/>
  <c r="L12" i="47"/>
  <c r="Q12" i="47"/>
  <c r="K12" i="47"/>
  <c r="M12" i="49"/>
  <c r="J14" i="49"/>
  <c r="T14" i="49"/>
  <c r="N14" i="51"/>
  <c r="Q14" i="51"/>
  <c r="K14" i="51"/>
  <c r="L14" i="51"/>
  <c r="C17" i="51"/>
  <c r="B18" i="51"/>
  <c r="T15" i="51"/>
  <c r="J15" i="51"/>
  <c r="D16" i="51"/>
  <c r="O16" i="51"/>
  <c r="P16" i="51" s="1"/>
  <c r="N13" i="46"/>
  <c r="Q13" i="46"/>
  <c r="K13" i="46"/>
  <c r="L13" i="46"/>
  <c r="M13" i="46" s="1"/>
  <c r="D15" i="46"/>
  <c r="M12" i="46"/>
  <c r="J14" i="46"/>
  <c r="T14" i="46"/>
  <c r="B17" i="50"/>
  <c r="C16" i="50"/>
  <c r="B17" i="49"/>
  <c r="C16" i="49"/>
  <c r="B18" i="48"/>
  <c r="C17" i="48"/>
  <c r="B16" i="47"/>
  <c r="C15" i="47"/>
  <c r="C16" i="46"/>
  <c r="D21" i="60" l="1"/>
  <c r="R21" i="60"/>
  <c r="S21" i="60" s="1"/>
  <c r="M20" i="60"/>
  <c r="W20" i="60"/>
  <c r="C22" i="60"/>
  <c r="B23" i="60"/>
  <c r="T19" i="60"/>
  <c r="O19" i="60"/>
  <c r="P19" i="60" s="1"/>
  <c r="Q19" i="60"/>
  <c r="N19" i="60"/>
  <c r="O13" i="46"/>
  <c r="P13" i="46" s="1"/>
  <c r="T15" i="50"/>
  <c r="J15" i="50"/>
  <c r="M12" i="47"/>
  <c r="T15" i="49"/>
  <c r="J15" i="49"/>
  <c r="O16" i="50"/>
  <c r="P16" i="50" s="1"/>
  <c r="D16" i="50"/>
  <c r="L14" i="49"/>
  <c r="M14" i="49" s="1"/>
  <c r="Q14" i="49"/>
  <c r="K14" i="49"/>
  <c r="N14" i="49"/>
  <c r="O15" i="47"/>
  <c r="P15" i="47" s="1"/>
  <c r="D15" i="47"/>
  <c r="O17" i="48"/>
  <c r="P17" i="48" s="1"/>
  <c r="D17" i="48"/>
  <c r="N13" i="47"/>
  <c r="K13" i="47"/>
  <c r="Q13" i="47"/>
  <c r="L13" i="47"/>
  <c r="M13" i="47" s="1"/>
  <c r="L15" i="48"/>
  <c r="M15" i="48" s="1"/>
  <c r="K15" i="48"/>
  <c r="N15" i="48"/>
  <c r="Q15" i="48"/>
  <c r="O16" i="49"/>
  <c r="P16" i="49" s="1"/>
  <c r="D16" i="49"/>
  <c r="L14" i="50"/>
  <c r="Q14" i="50"/>
  <c r="N14" i="50"/>
  <c r="K14" i="50"/>
  <c r="J14" i="47"/>
  <c r="T14" i="47"/>
  <c r="M14" i="48"/>
  <c r="T16" i="48"/>
  <c r="J16" i="48"/>
  <c r="D17" i="51"/>
  <c r="M14" i="51"/>
  <c r="L15" i="51"/>
  <c r="M15" i="51" s="1"/>
  <c r="K15" i="51"/>
  <c r="Q15" i="51"/>
  <c r="N15" i="51"/>
  <c r="B19" i="51"/>
  <c r="C18" i="51"/>
  <c r="J16" i="51"/>
  <c r="T16" i="51"/>
  <c r="J15" i="46"/>
  <c r="T15" i="46"/>
  <c r="D16" i="46"/>
  <c r="L14" i="46"/>
  <c r="N14" i="46"/>
  <c r="O14" i="46" s="1"/>
  <c r="P14" i="46" s="1"/>
  <c r="Q14" i="46"/>
  <c r="K14" i="46"/>
  <c r="B18" i="50"/>
  <c r="C17" i="50"/>
  <c r="B18" i="49"/>
  <c r="C17" i="49"/>
  <c r="B19" i="48"/>
  <c r="C18" i="48"/>
  <c r="B17" i="47"/>
  <c r="C16" i="47"/>
  <c r="C17" i="46"/>
  <c r="D22" i="60" l="1"/>
  <c r="R22" i="60"/>
  <c r="S22" i="60" s="1"/>
  <c r="B24" i="60"/>
  <c r="C23" i="60"/>
  <c r="Q20" i="60"/>
  <c r="N20" i="60"/>
  <c r="T20" i="60"/>
  <c r="O20" i="60"/>
  <c r="P20" i="60" s="1"/>
  <c r="M21" i="60"/>
  <c r="W21" i="60"/>
  <c r="D18" i="48"/>
  <c r="T16" i="50"/>
  <c r="J16" i="50"/>
  <c r="O17" i="50"/>
  <c r="P17" i="50" s="1"/>
  <c r="D17" i="50"/>
  <c r="T17" i="48"/>
  <c r="J17" i="48"/>
  <c r="T15" i="47"/>
  <c r="J15" i="47"/>
  <c r="L15" i="50"/>
  <c r="M15" i="50" s="1"/>
  <c r="N15" i="50"/>
  <c r="K15" i="50"/>
  <c r="Q15" i="50"/>
  <c r="J16" i="49"/>
  <c r="T16" i="49"/>
  <c r="L14" i="47"/>
  <c r="M14" i="47" s="1"/>
  <c r="K14" i="47"/>
  <c r="Q14" i="47"/>
  <c r="N14" i="47"/>
  <c r="O17" i="49"/>
  <c r="P17" i="49" s="1"/>
  <c r="D17" i="49"/>
  <c r="K16" i="48"/>
  <c r="N16" i="48"/>
  <c r="Q16" i="48"/>
  <c r="L16" i="48"/>
  <c r="N15" i="49"/>
  <c r="Q15" i="49"/>
  <c r="K15" i="49"/>
  <c r="L15" i="49"/>
  <c r="M15" i="49" s="1"/>
  <c r="M14" i="50"/>
  <c r="O16" i="47"/>
  <c r="P16" i="47" s="1"/>
  <c r="D16" i="47"/>
  <c r="D18" i="51"/>
  <c r="C19" i="51"/>
  <c r="B20" i="51"/>
  <c r="T17" i="51"/>
  <c r="J17" i="51"/>
  <c r="Q16" i="51"/>
  <c r="N16" i="51"/>
  <c r="L16" i="51"/>
  <c r="M16" i="51" s="1"/>
  <c r="K16" i="51"/>
  <c r="J16" i="46"/>
  <c r="T16" i="46"/>
  <c r="Q15" i="46"/>
  <c r="K15" i="46"/>
  <c r="N15" i="46"/>
  <c r="O15" i="46" s="1"/>
  <c r="P15" i="46" s="1"/>
  <c r="L15" i="46"/>
  <c r="M15" i="46" s="1"/>
  <c r="D17" i="46"/>
  <c r="M14" i="46"/>
  <c r="B19" i="50"/>
  <c r="C18" i="50"/>
  <c r="B19" i="49"/>
  <c r="C18" i="49"/>
  <c r="B20" i="48"/>
  <c r="C19" i="48"/>
  <c r="B18" i="47"/>
  <c r="C17" i="47"/>
  <c r="C18" i="46"/>
  <c r="R23" i="60" l="1"/>
  <c r="S23" i="60" s="1"/>
  <c r="D23" i="60"/>
  <c r="C24" i="60"/>
  <c r="B25" i="60"/>
  <c r="T21" i="60"/>
  <c r="Q21" i="60"/>
  <c r="O21" i="60"/>
  <c r="P21" i="60" s="1"/>
  <c r="N21" i="60"/>
  <c r="M22" i="60"/>
  <c r="W22" i="60"/>
  <c r="O16" i="46"/>
  <c r="P16" i="46" s="1"/>
  <c r="K16" i="50"/>
  <c r="N16" i="50"/>
  <c r="Q16" i="50"/>
  <c r="L16" i="50"/>
  <c r="M16" i="50" s="1"/>
  <c r="M16" i="48"/>
  <c r="D18" i="49"/>
  <c r="T16" i="47"/>
  <c r="J16" i="47"/>
  <c r="O17" i="47"/>
  <c r="P17" i="47" s="1"/>
  <c r="D17" i="47"/>
  <c r="L15" i="47"/>
  <c r="N15" i="47"/>
  <c r="K15" i="47"/>
  <c r="Q15" i="47"/>
  <c r="D18" i="50"/>
  <c r="T17" i="49"/>
  <c r="J17" i="49"/>
  <c r="T18" i="48"/>
  <c r="J18" i="48"/>
  <c r="K16" i="49"/>
  <c r="N16" i="49"/>
  <c r="L16" i="49"/>
  <c r="Q16" i="49"/>
  <c r="K17" i="48"/>
  <c r="L17" i="48"/>
  <c r="M17" i="48" s="1"/>
  <c r="Q17" i="48"/>
  <c r="N17" i="48"/>
  <c r="O19" i="48"/>
  <c r="P19" i="48" s="1"/>
  <c r="D19" i="48"/>
  <c r="T17" i="50"/>
  <c r="J17" i="50"/>
  <c r="O17" i="51"/>
  <c r="P17" i="51" s="1"/>
  <c r="N17" i="51"/>
  <c r="Q17" i="51"/>
  <c r="K17" i="51"/>
  <c r="L17" i="51"/>
  <c r="M17" i="51" s="1"/>
  <c r="B21" i="51"/>
  <c r="C20" i="51"/>
  <c r="O19" i="51"/>
  <c r="P19" i="51" s="1"/>
  <c r="D19" i="51"/>
  <c r="J18" i="51"/>
  <c r="T18" i="51"/>
  <c r="D18" i="46"/>
  <c r="T17" i="46"/>
  <c r="J17" i="46"/>
  <c r="K16" i="46"/>
  <c r="L16" i="46"/>
  <c r="M16" i="46" s="1"/>
  <c r="N16" i="46"/>
  <c r="Q16" i="46"/>
  <c r="B20" i="50"/>
  <c r="C19" i="50"/>
  <c r="B20" i="49"/>
  <c r="C19" i="49"/>
  <c r="B21" i="48"/>
  <c r="C20" i="48"/>
  <c r="B19" i="47"/>
  <c r="C18" i="47"/>
  <c r="C19" i="46"/>
  <c r="T22" i="60" l="1"/>
  <c r="O22" i="60"/>
  <c r="P22" i="60" s="1"/>
  <c r="Q22" i="60"/>
  <c r="N22" i="60"/>
  <c r="C25" i="60"/>
  <c r="B26" i="60"/>
  <c r="D24" i="60"/>
  <c r="R24" i="60"/>
  <c r="S24" i="60" s="1"/>
  <c r="M23" i="60"/>
  <c r="W23" i="60"/>
  <c r="J17" i="47"/>
  <c r="T17" i="47"/>
  <c r="M15" i="47"/>
  <c r="Q18" i="48"/>
  <c r="L18" i="48"/>
  <c r="K18" i="48"/>
  <c r="N18" i="48"/>
  <c r="O18" i="48" s="1"/>
  <c r="P18" i="48" s="1"/>
  <c r="D18" i="47"/>
  <c r="L17" i="49"/>
  <c r="M17" i="49" s="1"/>
  <c r="N17" i="49"/>
  <c r="K17" i="49"/>
  <c r="Q17" i="49"/>
  <c r="M16" i="49"/>
  <c r="K16" i="47"/>
  <c r="N16" i="47"/>
  <c r="Q16" i="47"/>
  <c r="L16" i="47"/>
  <c r="M16" i="47" s="1"/>
  <c r="T19" i="48"/>
  <c r="J19" i="48"/>
  <c r="O20" i="48"/>
  <c r="P20" i="48" s="1"/>
  <c r="D20" i="48"/>
  <c r="O19" i="49"/>
  <c r="P19" i="49" s="1"/>
  <c r="D19" i="49"/>
  <c r="T18" i="50"/>
  <c r="J18" i="50"/>
  <c r="O19" i="50"/>
  <c r="P19" i="50" s="1"/>
  <c r="D19" i="50"/>
  <c r="Q17" i="50"/>
  <c r="N17" i="50"/>
  <c r="K17" i="50"/>
  <c r="L17" i="50"/>
  <c r="M17" i="50" s="1"/>
  <c r="T18" i="49"/>
  <c r="J18" i="49"/>
  <c r="Q18" i="51"/>
  <c r="N18" i="51"/>
  <c r="O18" i="51" s="1"/>
  <c r="P18" i="51" s="1"/>
  <c r="K18" i="51"/>
  <c r="L18" i="51"/>
  <c r="M18" i="51" s="1"/>
  <c r="D20" i="51"/>
  <c r="O20" i="51"/>
  <c r="P20" i="51" s="1"/>
  <c r="C21" i="51"/>
  <c r="B22" i="51"/>
  <c r="J19" i="51"/>
  <c r="T19" i="51"/>
  <c r="D19" i="46"/>
  <c r="K17" i="46"/>
  <c r="Q17" i="46"/>
  <c r="L17" i="46"/>
  <c r="M17" i="46" s="1"/>
  <c r="N17" i="46"/>
  <c r="T18" i="46"/>
  <c r="J18" i="46"/>
  <c r="C20" i="50"/>
  <c r="B21" i="50"/>
  <c r="C20" i="49"/>
  <c r="B21" i="49"/>
  <c r="B22" i="48"/>
  <c r="C21" i="48"/>
  <c r="C19" i="47"/>
  <c r="B20" i="47"/>
  <c r="C20" i="46"/>
  <c r="M24" i="60" l="1"/>
  <c r="W24" i="60"/>
  <c r="D25" i="60"/>
  <c r="B27" i="60"/>
  <c r="C26" i="60"/>
  <c r="Q23" i="60"/>
  <c r="N23" i="60"/>
  <c r="T23" i="60"/>
  <c r="O23" i="60"/>
  <c r="P23" i="60" s="1"/>
  <c r="O20" i="50"/>
  <c r="P20" i="50" s="1"/>
  <c r="D20" i="50"/>
  <c r="J20" i="48"/>
  <c r="T20" i="48"/>
  <c r="N19" i="48"/>
  <c r="Q19" i="48"/>
  <c r="L19" i="48"/>
  <c r="M19" i="48" s="1"/>
  <c r="K19" i="48"/>
  <c r="M18" i="48"/>
  <c r="K18" i="49"/>
  <c r="N18" i="49"/>
  <c r="O18" i="49" s="1"/>
  <c r="P18" i="49" s="1"/>
  <c r="Q18" i="49"/>
  <c r="L18" i="49"/>
  <c r="T19" i="50"/>
  <c r="J19" i="50"/>
  <c r="O19" i="47"/>
  <c r="P19" i="47" s="1"/>
  <c r="D19" i="47"/>
  <c r="T18" i="47"/>
  <c r="J18" i="47"/>
  <c r="K17" i="47"/>
  <c r="L17" i="47"/>
  <c r="N17" i="47"/>
  <c r="Q17" i="47"/>
  <c r="O20" i="49"/>
  <c r="P20" i="49" s="1"/>
  <c r="D20" i="49"/>
  <c r="O21" i="48"/>
  <c r="P21" i="48" s="1"/>
  <c r="D21" i="48"/>
  <c r="L18" i="50"/>
  <c r="M18" i="50" s="1"/>
  <c r="N18" i="50"/>
  <c r="O18" i="50" s="1"/>
  <c r="P18" i="50" s="1"/>
  <c r="Q18" i="50"/>
  <c r="K18" i="50"/>
  <c r="J19" i="49"/>
  <c r="T19" i="49"/>
  <c r="O17" i="46"/>
  <c r="P17" i="46" s="1"/>
  <c r="O21" i="51"/>
  <c r="P21" i="51" s="1"/>
  <c r="D21" i="51"/>
  <c r="J20" i="51"/>
  <c r="T20" i="51"/>
  <c r="L19" i="51"/>
  <c r="M19" i="51" s="1"/>
  <c r="K19" i="51"/>
  <c r="Q19" i="51"/>
  <c r="N19" i="51"/>
  <c r="B23" i="51"/>
  <c r="C22" i="51"/>
  <c r="D20" i="46"/>
  <c r="J19" i="46"/>
  <c r="T19" i="46"/>
  <c r="Q18" i="46"/>
  <c r="K18" i="46"/>
  <c r="N18" i="46"/>
  <c r="L18" i="46"/>
  <c r="M18" i="46" s="1"/>
  <c r="B22" i="50"/>
  <c r="C21" i="50"/>
  <c r="B22" i="49"/>
  <c r="C21" i="49"/>
  <c r="B23" i="48"/>
  <c r="C22" i="48"/>
  <c r="B21" i="47"/>
  <c r="C20" i="47"/>
  <c r="C21" i="46"/>
  <c r="D26" i="60" l="1"/>
  <c r="R26" i="60"/>
  <c r="S26" i="60" s="1"/>
  <c r="C27" i="60"/>
  <c r="B28" i="60"/>
  <c r="W25" i="60"/>
  <c r="M25" i="60"/>
  <c r="T24" i="60"/>
  <c r="Q24" i="60"/>
  <c r="O24" i="60"/>
  <c r="P24" i="60" s="1"/>
  <c r="N24" i="60"/>
  <c r="O18" i="46"/>
  <c r="P18" i="46" s="1"/>
  <c r="O20" i="47"/>
  <c r="P20" i="47" s="1"/>
  <c r="D20" i="47"/>
  <c r="T20" i="49"/>
  <c r="J20" i="49"/>
  <c r="N19" i="50"/>
  <c r="K19" i="50"/>
  <c r="L19" i="50"/>
  <c r="M19" i="50" s="1"/>
  <c r="Q19" i="50"/>
  <c r="M18" i="49"/>
  <c r="O21" i="50"/>
  <c r="P21" i="50" s="1"/>
  <c r="D21" i="50"/>
  <c r="Q19" i="49"/>
  <c r="N19" i="49"/>
  <c r="K19" i="49"/>
  <c r="L19" i="49"/>
  <c r="M19" i="49" s="1"/>
  <c r="M17" i="47"/>
  <c r="Q20" i="48"/>
  <c r="K20" i="48"/>
  <c r="N20" i="48"/>
  <c r="L20" i="48"/>
  <c r="M20" i="48" s="1"/>
  <c r="T20" i="50"/>
  <c r="J20" i="50"/>
  <c r="O22" i="48"/>
  <c r="P22" i="48" s="1"/>
  <c r="D22" i="48"/>
  <c r="N18" i="47"/>
  <c r="O18" i="47" s="1"/>
  <c r="P18" i="47" s="1"/>
  <c r="Q18" i="47"/>
  <c r="K18" i="47"/>
  <c r="L18" i="47"/>
  <c r="M18" i="47" s="1"/>
  <c r="T21" i="48"/>
  <c r="J21" i="48"/>
  <c r="O21" i="49"/>
  <c r="P21" i="49" s="1"/>
  <c r="D21" i="49"/>
  <c r="T19" i="47"/>
  <c r="J19" i="47"/>
  <c r="D22" i="51"/>
  <c r="O22" i="51"/>
  <c r="P22" i="51" s="1"/>
  <c r="C23" i="51"/>
  <c r="B24" i="51"/>
  <c r="N20" i="51"/>
  <c r="L20" i="51"/>
  <c r="M20" i="51" s="1"/>
  <c r="Q20" i="51"/>
  <c r="K20" i="51"/>
  <c r="T21" i="51"/>
  <c r="J21" i="51"/>
  <c r="L19" i="46"/>
  <c r="M19" i="46" s="1"/>
  <c r="N19" i="46"/>
  <c r="K19" i="46"/>
  <c r="Q19" i="46"/>
  <c r="J20" i="46"/>
  <c r="T20" i="46"/>
  <c r="D21" i="46"/>
  <c r="C22" i="50"/>
  <c r="B23" i="50"/>
  <c r="C22" i="49"/>
  <c r="B23" i="49"/>
  <c r="B24" i="48"/>
  <c r="C23" i="48"/>
  <c r="C21" i="47"/>
  <c r="B22" i="47"/>
  <c r="C22" i="46"/>
  <c r="C28" i="60" l="1"/>
  <c r="B29" i="60"/>
  <c r="D27" i="60"/>
  <c r="R27" i="60"/>
  <c r="S27" i="60" s="1"/>
  <c r="T25" i="60"/>
  <c r="Q25" i="60"/>
  <c r="R25" i="60" s="1"/>
  <c r="S25" i="60" s="1"/>
  <c r="O25" i="60"/>
  <c r="P25" i="60" s="1"/>
  <c r="N25" i="60"/>
  <c r="M26" i="60"/>
  <c r="W26" i="60"/>
  <c r="O19" i="46"/>
  <c r="P19" i="46" s="1"/>
  <c r="O23" i="48"/>
  <c r="P23" i="48" s="1"/>
  <c r="D23" i="48"/>
  <c r="T22" i="48"/>
  <c r="J22" i="48"/>
  <c r="K20" i="49"/>
  <c r="Q20" i="49"/>
  <c r="N20" i="49"/>
  <c r="L20" i="49"/>
  <c r="M20" i="49" s="1"/>
  <c r="N19" i="47"/>
  <c r="K19" i="47"/>
  <c r="Q19" i="47"/>
  <c r="L19" i="47"/>
  <c r="M19" i="47" s="1"/>
  <c r="O22" i="49"/>
  <c r="P22" i="49" s="1"/>
  <c r="D22" i="49"/>
  <c r="T21" i="49"/>
  <c r="J21" i="49"/>
  <c r="T20" i="47"/>
  <c r="J20" i="47"/>
  <c r="O21" i="47"/>
  <c r="P21" i="47" s="1"/>
  <c r="D21" i="47"/>
  <c r="K20" i="50"/>
  <c r="Q20" i="50"/>
  <c r="L20" i="50"/>
  <c r="M20" i="50" s="1"/>
  <c r="N20" i="50"/>
  <c r="T21" i="50"/>
  <c r="J21" i="50"/>
  <c r="O22" i="50"/>
  <c r="P22" i="50" s="1"/>
  <c r="D22" i="50"/>
  <c r="L21" i="48"/>
  <c r="M21" i="48" s="1"/>
  <c r="Q21" i="48"/>
  <c r="N21" i="48"/>
  <c r="K21" i="48"/>
  <c r="O23" i="51"/>
  <c r="P23" i="51" s="1"/>
  <c r="D23" i="51"/>
  <c r="L21" i="51"/>
  <c r="M21" i="51" s="1"/>
  <c r="K21" i="51"/>
  <c r="Q21" i="51"/>
  <c r="N21" i="51"/>
  <c r="C24" i="51"/>
  <c r="B25" i="51"/>
  <c r="J22" i="51"/>
  <c r="T22" i="51"/>
  <c r="D22" i="46"/>
  <c r="T21" i="46"/>
  <c r="J21" i="46"/>
  <c r="L20" i="46"/>
  <c r="M20" i="46" s="1"/>
  <c r="Q20" i="46"/>
  <c r="N20" i="46"/>
  <c r="O20" i="46" s="1"/>
  <c r="P20" i="46" s="1"/>
  <c r="K20" i="46"/>
  <c r="B24" i="50"/>
  <c r="C23" i="50"/>
  <c r="B24" i="49"/>
  <c r="C23" i="49"/>
  <c r="B25" i="48"/>
  <c r="C24" i="48"/>
  <c r="C22" i="47"/>
  <c r="B23" i="47"/>
  <c r="C23" i="46"/>
  <c r="Q26" i="60" l="1"/>
  <c r="N26" i="60"/>
  <c r="O26" i="60"/>
  <c r="P26" i="60" s="1"/>
  <c r="T26" i="60"/>
  <c r="M27" i="60"/>
  <c r="W27" i="60"/>
  <c r="B30" i="60"/>
  <c r="C29" i="60"/>
  <c r="D28" i="60"/>
  <c r="R28" i="60"/>
  <c r="S28" i="60" s="1"/>
  <c r="J22" i="50"/>
  <c r="T22" i="50"/>
  <c r="O23" i="50"/>
  <c r="P23" i="50" s="1"/>
  <c r="D23" i="50"/>
  <c r="Q21" i="49"/>
  <c r="N21" i="49"/>
  <c r="L21" i="49"/>
  <c r="M21" i="49" s="1"/>
  <c r="K21" i="49"/>
  <c r="N21" i="50"/>
  <c r="Q21" i="50"/>
  <c r="K21" i="50"/>
  <c r="L21" i="50"/>
  <c r="M21" i="50" s="1"/>
  <c r="T22" i="49"/>
  <c r="J22" i="49"/>
  <c r="O22" i="47"/>
  <c r="P22" i="47" s="1"/>
  <c r="D22" i="47"/>
  <c r="K22" i="48"/>
  <c r="Q22" i="48"/>
  <c r="L22" i="48"/>
  <c r="M22" i="48" s="1"/>
  <c r="N22" i="48"/>
  <c r="O24" i="48"/>
  <c r="P24" i="48" s="1"/>
  <c r="D24" i="48"/>
  <c r="T23" i="48"/>
  <c r="J23" i="48"/>
  <c r="Q20" i="47"/>
  <c r="L20" i="47"/>
  <c r="M20" i="47" s="1"/>
  <c r="K20" i="47"/>
  <c r="N20" i="47"/>
  <c r="J21" i="47"/>
  <c r="T21" i="47"/>
  <c r="O23" i="49"/>
  <c r="P23" i="49" s="1"/>
  <c r="D23" i="49"/>
  <c r="Q22" i="51"/>
  <c r="N22" i="51"/>
  <c r="L22" i="51"/>
  <c r="M22" i="51" s="1"/>
  <c r="K22" i="51"/>
  <c r="D24" i="51"/>
  <c r="C25" i="51"/>
  <c r="B26" i="51"/>
  <c r="T23" i="51"/>
  <c r="J23" i="51"/>
  <c r="D23" i="46"/>
  <c r="K21" i="46"/>
  <c r="L21" i="46"/>
  <c r="M21" i="46" s="1"/>
  <c r="N21" i="46"/>
  <c r="Q21" i="46"/>
  <c r="T22" i="46"/>
  <c r="J22" i="46"/>
  <c r="B25" i="50"/>
  <c r="C24" i="50"/>
  <c r="B25" i="49"/>
  <c r="C24" i="49"/>
  <c r="B26" i="48"/>
  <c r="C25" i="48"/>
  <c r="B24" i="47"/>
  <c r="C23" i="47"/>
  <c r="C24" i="46"/>
  <c r="C30" i="60" l="1"/>
  <c r="B31" i="60"/>
  <c r="T27" i="60"/>
  <c r="N27" i="60"/>
  <c r="Q27" i="60"/>
  <c r="O27" i="60"/>
  <c r="P27" i="60" s="1"/>
  <c r="R29" i="60"/>
  <c r="S29" i="60" s="1"/>
  <c r="D29" i="60"/>
  <c r="W28" i="60"/>
  <c r="M28" i="60"/>
  <c r="O21" i="46"/>
  <c r="P21" i="46" s="1"/>
  <c r="O22" i="46"/>
  <c r="P22" i="46" s="1"/>
  <c r="O24" i="50"/>
  <c r="P24" i="50" s="1"/>
  <c r="D24" i="50"/>
  <c r="Q21" i="47"/>
  <c r="L21" i="47"/>
  <c r="M21" i="47" s="1"/>
  <c r="K21" i="47"/>
  <c r="N21" i="47"/>
  <c r="D25" i="48"/>
  <c r="T23" i="49"/>
  <c r="J23" i="49"/>
  <c r="O24" i="49"/>
  <c r="P24" i="49" s="1"/>
  <c r="D24" i="49"/>
  <c r="O23" i="47"/>
  <c r="P23" i="47" s="1"/>
  <c r="D23" i="47"/>
  <c r="T22" i="47"/>
  <c r="J22" i="47"/>
  <c r="T23" i="50"/>
  <c r="J23" i="50"/>
  <c r="Q22" i="49"/>
  <c r="N22" i="49"/>
  <c r="K22" i="49"/>
  <c r="L22" i="49"/>
  <c r="M22" i="49" s="1"/>
  <c r="T24" i="48"/>
  <c r="J24" i="48"/>
  <c r="Q23" i="48"/>
  <c r="N23" i="48"/>
  <c r="L23" i="48"/>
  <c r="M23" i="48" s="1"/>
  <c r="K23" i="48"/>
  <c r="Q22" i="50"/>
  <c r="L22" i="50"/>
  <c r="M22" i="50" s="1"/>
  <c r="N22" i="50"/>
  <c r="K22" i="50"/>
  <c r="D25" i="51"/>
  <c r="J24" i="51"/>
  <c r="T24" i="51"/>
  <c r="B27" i="51"/>
  <c r="C26" i="51"/>
  <c r="L23" i="51"/>
  <c r="M23" i="51" s="1"/>
  <c r="K23" i="51"/>
  <c r="N23" i="51"/>
  <c r="Q23" i="51"/>
  <c r="N22" i="46"/>
  <c r="Q22" i="46"/>
  <c r="K22" i="46"/>
  <c r="L22" i="46"/>
  <c r="M22" i="46" s="1"/>
  <c r="D24" i="46"/>
  <c r="T23" i="46"/>
  <c r="J23" i="46"/>
  <c r="B26" i="50"/>
  <c r="C25" i="50"/>
  <c r="B26" i="49"/>
  <c r="C25" i="49"/>
  <c r="B27" i="48"/>
  <c r="C26" i="48"/>
  <c r="C24" i="47"/>
  <c r="B25" i="47"/>
  <c r="C25" i="46"/>
  <c r="T28" i="60" l="1"/>
  <c r="Q28" i="60"/>
  <c r="O28" i="60"/>
  <c r="P28" i="60" s="1"/>
  <c r="N28" i="60"/>
  <c r="M29" i="60"/>
  <c r="W29" i="60"/>
  <c r="C31" i="60"/>
  <c r="B32" i="60"/>
  <c r="D30" i="60"/>
  <c r="R30" i="60"/>
  <c r="S30" i="60" s="1"/>
  <c r="O26" i="48"/>
  <c r="P26" i="48" s="1"/>
  <c r="D26" i="48"/>
  <c r="D25" i="50"/>
  <c r="N23" i="50"/>
  <c r="K23" i="50"/>
  <c r="L23" i="50"/>
  <c r="M23" i="50" s="1"/>
  <c r="Q23" i="50"/>
  <c r="D25" i="49"/>
  <c r="J25" i="48"/>
  <c r="T25" i="48"/>
  <c r="O24" i="47"/>
  <c r="P24" i="47" s="1"/>
  <c r="D24" i="47"/>
  <c r="Q22" i="47"/>
  <c r="L22" i="47"/>
  <c r="M22" i="47" s="1"/>
  <c r="K22" i="47"/>
  <c r="N22" i="47"/>
  <c r="T24" i="49"/>
  <c r="J24" i="49"/>
  <c r="Q24" i="48"/>
  <c r="N24" i="48"/>
  <c r="K24" i="48"/>
  <c r="L24" i="48"/>
  <c r="M24" i="48" s="1"/>
  <c r="N23" i="49"/>
  <c r="K23" i="49"/>
  <c r="Q23" i="49"/>
  <c r="L23" i="49"/>
  <c r="M23" i="49" s="1"/>
  <c r="T23" i="47"/>
  <c r="J23" i="47"/>
  <c r="T24" i="50"/>
  <c r="J24" i="50"/>
  <c r="D26" i="51"/>
  <c r="O26" i="51"/>
  <c r="P26" i="51" s="1"/>
  <c r="C27" i="51"/>
  <c r="B28" i="51"/>
  <c r="J25" i="51"/>
  <c r="T25" i="51"/>
  <c r="Q24" i="51"/>
  <c r="N24" i="51"/>
  <c r="L24" i="51"/>
  <c r="M24" i="51" s="1"/>
  <c r="K24" i="51"/>
  <c r="N23" i="46"/>
  <c r="O23" i="46" s="1"/>
  <c r="P23" i="46" s="1"/>
  <c r="L23" i="46"/>
  <c r="M23" i="46" s="1"/>
  <c r="K23" i="46"/>
  <c r="Q23" i="46"/>
  <c r="T24" i="46"/>
  <c r="J24" i="46"/>
  <c r="D25" i="46"/>
  <c r="B27" i="50"/>
  <c r="C26" i="50"/>
  <c r="B27" i="49"/>
  <c r="C26" i="49"/>
  <c r="B28" i="48"/>
  <c r="C27" i="48"/>
  <c r="B26" i="47"/>
  <c r="C25" i="47"/>
  <c r="C26" i="46"/>
  <c r="D31" i="60" l="1"/>
  <c r="R31" i="60"/>
  <c r="S31" i="60" s="1"/>
  <c r="Q29" i="60"/>
  <c r="N29" i="60"/>
  <c r="T29" i="60"/>
  <c r="O29" i="60"/>
  <c r="P29" i="60" s="1"/>
  <c r="B33" i="60"/>
  <c r="C32" i="60"/>
  <c r="M30" i="60"/>
  <c r="W30" i="60"/>
  <c r="N25" i="48"/>
  <c r="O25" i="48" s="1"/>
  <c r="P25" i="48" s="1"/>
  <c r="K25" i="48"/>
  <c r="L25" i="48"/>
  <c r="M25" i="48" s="1"/>
  <c r="Q25" i="48"/>
  <c r="O27" i="48"/>
  <c r="P27" i="48" s="1"/>
  <c r="D27" i="48"/>
  <c r="K23" i="47"/>
  <c r="Q23" i="47"/>
  <c r="N23" i="47"/>
  <c r="L23" i="47"/>
  <c r="M23" i="47" s="1"/>
  <c r="D25" i="47"/>
  <c r="T25" i="49"/>
  <c r="J25" i="49"/>
  <c r="N24" i="49"/>
  <c r="L24" i="49"/>
  <c r="M24" i="49" s="1"/>
  <c r="Q24" i="49"/>
  <c r="K24" i="49"/>
  <c r="O26" i="49"/>
  <c r="P26" i="49" s="1"/>
  <c r="D26" i="49"/>
  <c r="O26" i="50"/>
  <c r="P26" i="50" s="1"/>
  <c r="D26" i="50"/>
  <c r="N24" i="50"/>
  <c r="Q24" i="50"/>
  <c r="L24" i="50"/>
  <c r="M24" i="50" s="1"/>
  <c r="K24" i="50"/>
  <c r="J25" i="50"/>
  <c r="T25" i="50"/>
  <c r="T24" i="47"/>
  <c r="J24" i="47"/>
  <c r="T26" i="48"/>
  <c r="J26" i="48"/>
  <c r="O24" i="51"/>
  <c r="P24" i="51" s="1"/>
  <c r="L25" i="51"/>
  <c r="M25" i="51" s="1"/>
  <c r="K25" i="51"/>
  <c r="Q25" i="51"/>
  <c r="N25" i="51"/>
  <c r="O25" i="51" s="1"/>
  <c r="P25" i="51" s="1"/>
  <c r="B29" i="51"/>
  <c r="C28" i="51"/>
  <c r="D27" i="51"/>
  <c r="O27" i="51"/>
  <c r="P27" i="51" s="1"/>
  <c r="J26" i="51"/>
  <c r="T26" i="51"/>
  <c r="J25" i="46"/>
  <c r="T25" i="46"/>
  <c r="O26" i="46"/>
  <c r="P26" i="46" s="1"/>
  <c r="D26" i="46"/>
  <c r="N24" i="46"/>
  <c r="Q24" i="46"/>
  <c r="L24" i="46"/>
  <c r="M24" i="46" s="1"/>
  <c r="K24" i="46"/>
  <c r="O24" i="46"/>
  <c r="P24" i="46" s="1"/>
  <c r="B28" i="50"/>
  <c r="C27" i="50"/>
  <c r="B28" i="49"/>
  <c r="C27" i="49"/>
  <c r="B29" i="48"/>
  <c r="C28" i="48"/>
  <c r="B27" i="47"/>
  <c r="C26" i="47"/>
  <c r="C27" i="46"/>
  <c r="T30" i="60" l="1"/>
  <c r="Q30" i="60"/>
  <c r="O30" i="60"/>
  <c r="P30" i="60" s="1"/>
  <c r="N30" i="60"/>
  <c r="D32" i="60"/>
  <c r="C33" i="60"/>
  <c r="B34" i="60"/>
  <c r="M31" i="60"/>
  <c r="W31" i="60"/>
  <c r="J26" i="49"/>
  <c r="T26" i="49"/>
  <c r="T27" i="48"/>
  <c r="J27" i="48"/>
  <c r="T26" i="50"/>
  <c r="J26" i="50"/>
  <c r="K25" i="50"/>
  <c r="Q25" i="50"/>
  <c r="L25" i="50"/>
  <c r="M25" i="50" s="1"/>
  <c r="N25" i="50"/>
  <c r="O25" i="50" s="1"/>
  <c r="P25" i="50" s="1"/>
  <c r="O28" i="48"/>
  <c r="P28" i="48" s="1"/>
  <c r="D28" i="48"/>
  <c r="L24" i="47"/>
  <c r="M24" i="47" s="1"/>
  <c r="Q24" i="47"/>
  <c r="N24" i="47"/>
  <c r="K24" i="47"/>
  <c r="O27" i="49"/>
  <c r="P27" i="49" s="1"/>
  <c r="D27" i="49"/>
  <c r="Q25" i="49"/>
  <c r="L25" i="49"/>
  <c r="M25" i="49" s="1"/>
  <c r="K25" i="49"/>
  <c r="N25" i="49"/>
  <c r="O25" i="49" s="1"/>
  <c r="P25" i="49" s="1"/>
  <c r="O26" i="47"/>
  <c r="P26" i="47" s="1"/>
  <c r="D26" i="47"/>
  <c r="O27" i="50"/>
  <c r="P27" i="50" s="1"/>
  <c r="D27" i="50"/>
  <c r="L26" i="48"/>
  <c r="M26" i="48" s="1"/>
  <c r="N26" i="48"/>
  <c r="Q26" i="48"/>
  <c r="K26" i="48"/>
  <c r="J25" i="47"/>
  <c r="T25" i="47"/>
  <c r="T27" i="51"/>
  <c r="J27" i="51"/>
  <c r="D28" i="51"/>
  <c r="O28" i="51"/>
  <c r="P28" i="51" s="1"/>
  <c r="C29" i="51"/>
  <c r="B30" i="51"/>
  <c r="N26" i="51"/>
  <c r="Q26" i="51"/>
  <c r="L26" i="51"/>
  <c r="M26" i="51" s="1"/>
  <c r="K26" i="51"/>
  <c r="D27" i="46"/>
  <c r="T26" i="46"/>
  <c r="J26" i="46"/>
  <c r="K25" i="46"/>
  <c r="L25" i="46"/>
  <c r="M25" i="46" s="1"/>
  <c r="N25" i="46"/>
  <c r="O25" i="46" s="1"/>
  <c r="P25" i="46" s="1"/>
  <c r="Q25" i="46"/>
  <c r="B29" i="50"/>
  <c r="C28" i="50"/>
  <c r="B29" i="49"/>
  <c r="C28" i="49"/>
  <c r="B30" i="48"/>
  <c r="C29" i="48"/>
  <c r="B28" i="47"/>
  <c r="C27" i="47"/>
  <c r="C28" i="46"/>
  <c r="D33" i="60" l="1"/>
  <c r="R33" i="60"/>
  <c r="S33" i="60" s="1"/>
  <c r="T31" i="60"/>
  <c r="Q31" i="60"/>
  <c r="O31" i="60"/>
  <c r="P31" i="60" s="1"/>
  <c r="N31" i="60"/>
  <c r="C34" i="60"/>
  <c r="B35" i="60"/>
  <c r="M32" i="60"/>
  <c r="W32" i="60"/>
  <c r="Q25" i="47"/>
  <c r="K25" i="47"/>
  <c r="L25" i="47"/>
  <c r="M25" i="47" s="1"/>
  <c r="N25" i="47"/>
  <c r="O25" i="47" s="1"/>
  <c r="P25" i="47" s="1"/>
  <c r="T27" i="49"/>
  <c r="J27" i="49"/>
  <c r="L26" i="50"/>
  <c r="M26" i="50" s="1"/>
  <c r="Q26" i="50"/>
  <c r="N26" i="50"/>
  <c r="K26" i="50"/>
  <c r="O28" i="49"/>
  <c r="P28" i="49" s="1"/>
  <c r="D28" i="49"/>
  <c r="O28" i="50"/>
  <c r="P28" i="50" s="1"/>
  <c r="D28" i="50"/>
  <c r="J27" i="50"/>
  <c r="T27" i="50"/>
  <c r="T26" i="47"/>
  <c r="J26" i="47"/>
  <c r="O27" i="47"/>
  <c r="P27" i="47" s="1"/>
  <c r="D27" i="47"/>
  <c r="L27" i="48"/>
  <c r="M27" i="48" s="1"/>
  <c r="N27" i="48"/>
  <c r="K27" i="48"/>
  <c r="Q27" i="48"/>
  <c r="T28" i="48"/>
  <c r="J28" i="48"/>
  <c r="O29" i="48"/>
  <c r="P29" i="48" s="1"/>
  <c r="D29" i="48"/>
  <c r="L26" i="49"/>
  <c r="M26" i="49" s="1"/>
  <c r="N26" i="49"/>
  <c r="Q26" i="49"/>
  <c r="K26" i="49"/>
  <c r="B31" i="51"/>
  <c r="C30" i="51"/>
  <c r="O29" i="51"/>
  <c r="P29" i="51" s="1"/>
  <c r="D29" i="51"/>
  <c r="J28" i="51"/>
  <c r="T28" i="51"/>
  <c r="L27" i="51"/>
  <c r="M27" i="51" s="1"/>
  <c r="K27" i="51"/>
  <c r="Q27" i="51"/>
  <c r="N27" i="51"/>
  <c r="D28" i="46"/>
  <c r="L26" i="46"/>
  <c r="M26" i="46" s="1"/>
  <c r="K26" i="46"/>
  <c r="N26" i="46"/>
  <c r="Q26" i="46"/>
  <c r="T27" i="46"/>
  <c r="J27" i="46"/>
  <c r="B30" i="50"/>
  <c r="C29" i="50"/>
  <c r="B30" i="49"/>
  <c r="C29" i="49"/>
  <c r="B31" i="48"/>
  <c r="C30" i="48"/>
  <c r="B29" i="47"/>
  <c r="C28" i="47"/>
  <c r="C29" i="46"/>
  <c r="Q32" i="60" l="1"/>
  <c r="N32" i="60"/>
  <c r="T32" i="60"/>
  <c r="O32" i="60"/>
  <c r="P32" i="60" s="1"/>
  <c r="D34" i="60"/>
  <c r="R34" i="60"/>
  <c r="S34" i="60" s="1"/>
  <c r="R32" i="60"/>
  <c r="S32" i="60" s="1"/>
  <c r="B36" i="60"/>
  <c r="C35" i="60"/>
  <c r="M33" i="60"/>
  <c r="W33" i="60"/>
  <c r="O29" i="49"/>
  <c r="P29" i="49" s="1"/>
  <c r="D29" i="49"/>
  <c r="O29" i="50"/>
  <c r="P29" i="50" s="1"/>
  <c r="D29" i="50"/>
  <c r="L26" i="47"/>
  <c r="M26" i="47" s="1"/>
  <c r="N26" i="47"/>
  <c r="Q26" i="47"/>
  <c r="K26" i="47"/>
  <c r="T29" i="48"/>
  <c r="J29" i="48"/>
  <c r="N27" i="49"/>
  <c r="Q27" i="49"/>
  <c r="K27" i="49"/>
  <c r="L27" i="49"/>
  <c r="M27" i="49" s="1"/>
  <c r="T27" i="47"/>
  <c r="J27" i="47"/>
  <c r="O30" i="48"/>
  <c r="P30" i="48" s="1"/>
  <c r="D30" i="48"/>
  <c r="K28" i="48"/>
  <c r="Q28" i="48"/>
  <c r="L28" i="48"/>
  <c r="M28" i="48" s="1"/>
  <c r="N28" i="48"/>
  <c r="L27" i="50"/>
  <c r="M27" i="50" s="1"/>
  <c r="N27" i="50"/>
  <c r="K27" i="50"/>
  <c r="Q27" i="50"/>
  <c r="T28" i="50"/>
  <c r="J28" i="50"/>
  <c r="O28" i="47"/>
  <c r="P28" i="47" s="1"/>
  <c r="D28" i="47"/>
  <c r="T28" i="49"/>
  <c r="J28" i="49"/>
  <c r="Q28" i="51"/>
  <c r="L28" i="51"/>
  <c r="M28" i="51" s="1"/>
  <c r="K28" i="51"/>
  <c r="N28" i="51"/>
  <c r="T29" i="51"/>
  <c r="J29" i="51"/>
  <c r="O30" i="51"/>
  <c r="P30" i="51" s="1"/>
  <c r="D30" i="51"/>
  <c r="C31" i="51"/>
  <c r="B32" i="51"/>
  <c r="O29" i="46"/>
  <c r="P29" i="46" s="1"/>
  <c r="D29" i="46"/>
  <c r="T28" i="46"/>
  <c r="J28" i="46"/>
  <c r="L27" i="46"/>
  <c r="M27" i="46" s="1"/>
  <c r="K27" i="46"/>
  <c r="N27" i="46"/>
  <c r="Q27" i="46"/>
  <c r="B31" i="50"/>
  <c r="C30" i="50"/>
  <c r="B31" i="49"/>
  <c r="C30" i="49"/>
  <c r="B32" i="48"/>
  <c r="C31" i="48"/>
  <c r="B30" i="47"/>
  <c r="C29" i="47"/>
  <c r="C30" i="46"/>
  <c r="W34" i="60" l="1"/>
  <c r="M34" i="60"/>
  <c r="C36" i="60"/>
  <c r="B37" i="60"/>
  <c r="T33" i="60"/>
  <c r="Q33" i="60"/>
  <c r="O33" i="60"/>
  <c r="P33" i="60" s="1"/>
  <c r="N33" i="60"/>
  <c r="R35" i="60"/>
  <c r="S35" i="60" s="1"/>
  <c r="D35" i="60"/>
  <c r="O28" i="46"/>
  <c r="P28" i="46" s="1"/>
  <c r="O27" i="46"/>
  <c r="P27" i="46" s="1"/>
  <c r="T28" i="47"/>
  <c r="J28" i="47"/>
  <c r="T30" i="48"/>
  <c r="J30" i="48"/>
  <c r="O30" i="49"/>
  <c r="P30" i="49" s="1"/>
  <c r="D30" i="49"/>
  <c r="O30" i="50"/>
  <c r="P30" i="50" s="1"/>
  <c r="D30" i="50"/>
  <c r="K28" i="50"/>
  <c r="L28" i="50"/>
  <c r="M28" i="50" s="1"/>
  <c r="Q28" i="50"/>
  <c r="N28" i="50"/>
  <c r="K28" i="49"/>
  <c r="Q28" i="49"/>
  <c r="N28" i="49"/>
  <c r="L28" i="49"/>
  <c r="M28" i="49" s="1"/>
  <c r="Q29" i="48"/>
  <c r="L29" i="48"/>
  <c r="M29" i="48" s="1"/>
  <c r="N29" i="48"/>
  <c r="K29" i="48"/>
  <c r="L27" i="47"/>
  <c r="M27" i="47" s="1"/>
  <c r="K27" i="47"/>
  <c r="N27" i="47"/>
  <c r="Q27" i="47"/>
  <c r="T29" i="50"/>
  <c r="J29" i="50"/>
  <c r="J29" i="49"/>
  <c r="T29" i="49"/>
  <c r="O31" i="48"/>
  <c r="P31" i="48" s="1"/>
  <c r="D31" i="48"/>
  <c r="O29" i="47"/>
  <c r="P29" i="47" s="1"/>
  <c r="D29" i="47"/>
  <c r="D31" i="51"/>
  <c r="T30" i="51"/>
  <c r="J30" i="51"/>
  <c r="N29" i="51"/>
  <c r="L29" i="51"/>
  <c r="M29" i="51" s="1"/>
  <c r="Q29" i="51"/>
  <c r="K29" i="51"/>
  <c r="B33" i="51"/>
  <c r="C32" i="51"/>
  <c r="D30" i="46"/>
  <c r="T29" i="46"/>
  <c r="J29" i="46"/>
  <c r="Q28" i="46"/>
  <c r="N28" i="46"/>
  <c r="L28" i="46"/>
  <c r="M28" i="46" s="1"/>
  <c r="K28" i="46"/>
  <c r="B32" i="50"/>
  <c r="C31" i="50"/>
  <c r="B32" i="49"/>
  <c r="C31" i="49"/>
  <c r="B33" i="48"/>
  <c r="C32" i="48"/>
  <c r="B31" i="47"/>
  <c r="C30" i="47"/>
  <c r="C31" i="46"/>
  <c r="M35" i="60" l="1"/>
  <c r="W35" i="60"/>
  <c r="D36" i="60"/>
  <c r="R36" i="60"/>
  <c r="S36" i="60" s="1"/>
  <c r="C37" i="60"/>
  <c r="B38" i="60"/>
  <c r="T34" i="60"/>
  <c r="O34" i="60"/>
  <c r="P34" i="60" s="1"/>
  <c r="Q34" i="60"/>
  <c r="N34" i="60"/>
  <c r="D32" i="48"/>
  <c r="O31" i="50"/>
  <c r="P31" i="50" s="1"/>
  <c r="D31" i="50"/>
  <c r="T30" i="49"/>
  <c r="J30" i="49"/>
  <c r="J30" i="50"/>
  <c r="T30" i="50"/>
  <c r="L29" i="49"/>
  <c r="M29" i="49" s="1"/>
  <c r="N29" i="49"/>
  <c r="Q29" i="49"/>
  <c r="K29" i="49"/>
  <c r="Q30" i="48"/>
  <c r="L30" i="48"/>
  <c r="M30" i="48" s="1"/>
  <c r="K30" i="48"/>
  <c r="N30" i="48"/>
  <c r="O30" i="47"/>
  <c r="P30" i="47" s="1"/>
  <c r="D30" i="47"/>
  <c r="T31" i="48"/>
  <c r="J31" i="48"/>
  <c r="O31" i="49"/>
  <c r="P31" i="49" s="1"/>
  <c r="D31" i="49"/>
  <c r="L29" i="50"/>
  <c r="M29" i="50" s="1"/>
  <c r="Q29" i="50"/>
  <c r="K29" i="50"/>
  <c r="N29" i="50"/>
  <c r="K28" i="47"/>
  <c r="L28" i="47"/>
  <c r="M28" i="47" s="1"/>
  <c r="Q28" i="47"/>
  <c r="N28" i="47"/>
  <c r="J29" i="47"/>
  <c r="T29" i="47"/>
  <c r="C33" i="51"/>
  <c r="B34" i="51"/>
  <c r="D32" i="51"/>
  <c r="Q30" i="51"/>
  <c r="N30" i="51"/>
  <c r="L30" i="51"/>
  <c r="M30" i="51" s="1"/>
  <c r="K30" i="51"/>
  <c r="J31" i="51"/>
  <c r="T31" i="51"/>
  <c r="T30" i="46"/>
  <c r="J30" i="46"/>
  <c r="D31" i="46"/>
  <c r="N29" i="46"/>
  <c r="L29" i="46"/>
  <c r="M29" i="46" s="1"/>
  <c r="Q29" i="46"/>
  <c r="K29" i="46"/>
  <c r="C32" i="50"/>
  <c r="B33" i="50"/>
  <c r="C32" i="49"/>
  <c r="B33" i="49"/>
  <c r="B34" i="48"/>
  <c r="C33" i="48"/>
  <c r="C31" i="47"/>
  <c r="B32" i="47"/>
  <c r="C32" i="46"/>
  <c r="D37" i="60" l="1"/>
  <c r="R37" i="60"/>
  <c r="S37" i="60" s="1"/>
  <c r="M36" i="60"/>
  <c r="W36" i="60"/>
  <c r="B39" i="60"/>
  <c r="C39" i="60" s="1"/>
  <c r="C38" i="60"/>
  <c r="Q35" i="60"/>
  <c r="N35" i="60"/>
  <c r="O35" i="60"/>
  <c r="P35" i="60" s="1"/>
  <c r="T35" i="60"/>
  <c r="O31" i="47"/>
  <c r="P31" i="47" s="1"/>
  <c r="D31" i="47"/>
  <c r="T30" i="47"/>
  <c r="J30" i="47"/>
  <c r="L30" i="49"/>
  <c r="M30" i="49" s="1"/>
  <c r="Q30" i="49"/>
  <c r="N30" i="49"/>
  <c r="K30" i="49"/>
  <c r="Q31" i="48"/>
  <c r="K31" i="48"/>
  <c r="L31" i="48"/>
  <c r="M31" i="48" s="1"/>
  <c r="N31" i="48"/>
  <c r="Q29" i="47"/>
  <c r="N29" i="47"/>
  <c r="K29" i="47"/>
  <c r="L29" i="47"/>
  <c r="M29" i="47" s="1"/>
  <c r="K30" i="50"/>
  <c r="Q30" i="50"/>
  <c r="N30" i="50"/>
  <c r="L30" i="50"/>
  <c r="M30" i="50" s="1"/>
  <c r="D32" i="49"/>
  <c r="D32" i="50"/>
  <c r="J31" i="50"/>
  <c r="T31" i="50"/>
  <c r="O33" i="48"/>
  <c r="P33" i="48" s="1"/>
  <c r="D33" i="48"/>
  <c r="J31" i="49"/>
  <c r="T31" i="49"/>
  <c r="J32" i="48"/>
  <c r="T32" i="48"/>
  <c r="J32" i="51"/>
  <c r="T32" i="51"/>
  <c r="L31" i="51"/>
  <c r="M31" i="51" s="1"/>
  <c r="K31" i="51"/>
  <c r="Q31" i="51"/>
  <c r="N31" i="51"/>
  <c r="O31" i="51" s="1"/>
  <c r="P31" i="51" s="1"/>
  <c r="B35" i="51"/>
  <c r="C34" i="51"/>
  <c r="O33" i="51"/>
  <c r="P33" i="51" s="1"/>
  <c r="D33" i="51"/>
  <c r="K30" i="46"/>
  <c r="L30" i="46"/>
  <c r="M30" i="46" s="1"/>
  <c r="Q30" i="46"/>
  <c r="N30" i="46"/>
  <c r="O30" i="46" s="1"/>
  <c r="P30" i="46" s="1"/>
  <c r="D32" i="46"/>
  <c r="T31" i="46"/>
  <c r="J31" i="46"/>
  <c r="B34" i="50"/>
  <c r="C33" i="50"/>
  <c r="B34" i="49"/>
  <c r="C33" i="49"/>
  <c r="B35" i="48"/>
  <c r="C34" i="48"/>
  <c r="B33" i="47"/>
  <c r="C32" i="47"/>
  <c r="C33" i="46"/>
  <c r="D39" i="60" l="1"/>
  <c r="R38" i="60"/>
  <c r="S38" i="60" s="1"/>
  <c r="D38" i="60"/>
  <c r="T36" i="60"/>
  <c r="O36" i="60"/>
  <c r="P36" i="60" s="1"/>
  <c r="Q36" i="60"/>
  <c r="N36" i="60"/>
  <c r="W37" i="60"/>
  <c r="M37" i="60"/>
  <c r="O34" i="48"/>
  <c r="P34" i="48" s="1"/>
  <c r="D34" i="48"/>
  <c r="L31" i="49"/>
  <c r="M31" i="49" s="1"/>
  <c r="K31" i="49"/>
  <c r="Q31" i="49"/>
  <c r="N31" i="49"/>
  <c r="T33" i="48"/>
  <c r="J33" i="48"/>
  <c r="O33" i="49"/>
  <c r="P33" i="49" s="1"/>
  <c r="D33" i="49"/>
  <c r="O33" i="50"/>
  <c r="P33" i="50" s="1"/>
  <c r="D33" i="50"/>
  <c r="T32" i="49"/>
  <c r="J32" i="49"/>
  <c r="Q32" i="48"/>
  <c r="L32" i="48"/>
  <c r="M32" i="48" s="1"/>
  <c r="K32" i="48"/>
  <c r="N32" i="48"/>
  <c r="O32" i="48" s="1"/>
  <c r="P32" i="48" s="1"/>
  <c r="K31" i="50"/>
  <c r="Q31" i="50"/>
  <c r="N31" i="50"/>
  <c r="L31" i="50"/>
  <c r="M31" i="50" s="1"/>
  <c r="K30" i="47"/>
  <c r="Q30" i="47"/>
  <c r="L30" i="47"/>
  <c r="M30" i="47" s="1"/>
  <c r="N30" i="47"/>
  <c r="T32" i="50"/>
  <c r="J32" i="50"/>
  <c r="T31" i="47"/>
  <c r="J31" i="47"/>
  <c r="D32" i="47"/>
  <c r="T33" i="51"/>
  <c r="J33" i="51"/>
  <c r="N32" i="51"/>
  <c r="O32" i="51" s="1"/>
  <c r="P32" i="51" s="1"/>
  <c r="Q32" i="51"/>
  <c r="L32" i="51"/>
  <c r="M32" i="51" s="1"/>
  <c r="K32" i="51"/>
  <c r="D34" i="51"/>
  <c r="O34" i="51"/>
  <c r="P34" i="51" s="1"/>
  <c r="C35" i="51"/>
  <c r="B36" i="51"/>
  <c r="N31" i="46"/>
  <c r="Q31" i="46"/>
  <c r="K31" i="46"/>
  <c r="L31" i="46"/>
  <c r="M31" i="46" s="1"/>
  <c r="O33" i="46"/>
  <c r="P33" i="46" s="1"/>
  <c r="D33" i="46"/>
  <c r="J32" i="46"/>
  <c r="T32" i="46"/>
  <c r="C34" i="50"/>
  <c r="B35" i="50"/>
  <c r="C34" i="49"/>
  <c r="B35" i="49"/>
  <c r="B36" i="48"/>
  <c r="C35" i="48"/>
  <c r="C33" i="47"/>
  <c r="B34" i="47"/>
  <c r="C34" i="46"/>
  <c r="T37" i="60" l="1"/>
  <c r="Q37" i="60"/>
  <c r="O37" i="60"/>
  <c r="P37" i="60" s="1"/>
  <c r="N37" i="60"/>
  <c r="M38" i="60"/>
  <c r="W38" i="60"/>
  <c r="M39" i="60"/>
  <c r="W39" i="60"/>
  <c r="W40" i="60" s="1"/>
  <c r="D40" i="60"/>
  <c r="T33" i="50"/>
  <c r="J33" i="50"/>
  <c r="J33" i="49"/>
  <c r="T33" i="49"/>
  <c r="O34" i="49"/>
  <c r="P34" i="49" s="1"/>
  <c r="D34" i="49"/>
  <c r="K31" i="47"/>
  <c r="Q31" i="47"/>
  <c r="L31" i="47"/>
  <c r="M31" i="47" s="1"/>
  <c r="N31" i="47"/>
  <c r="O34" i="50"/>
  <c r="P34" i="50" s="1"/>
  <c r="D34" i="50"/>
  <c r="Q33" i="48"/>
  <c r="K33" i="48"/>
  <c r="N33" i="48"/>
  <c r="L33" i="48"/>
  <c r="M33" i="48" s="1"/>
  <c r="K32" i="50"/>
  <c r="L32" i="50"/>
  <c r="M32" i="50" s="1"/>
  <c r="Q32" i="50"/>
  <c r="N32" i="50"/>
  <c r="O32" i="50" s="1"/>
  <c r="P32" i="50" s="1"/>
  <c r="O35" i="48"/>
  <c r="P35" i="48" s="1"/>
  <c r="D35" i="48"/>
  <c r="O33" i="47"/>
  <c r="P33" i="47" s="1"/>
  <c r="D33" i="47"/>
  <c r="T32" i="47"/>
  <c r="J32" i="47"/>
  <c r="K32" i="49"/>
  <c r="Q32" i="49"/>
  <c r="N32" i="49"/>
  <c r="O32" i="49" s="1"/>
  <c r="P32" i="49" s="1"/>
  <c r="L32" i="49"/>
  <c r="M32" i="49" s="1"/>
  <c r="T34" i="48"/>
  <c r="J34" i="48"/>
  <c r="O31" i="46"/>
  <c r="P31" i="46" s="1"/>
  <c r="C36" i="51"/>
  <c r="B37" i="51"/>
  <c r="O35" i="51"/>
  <c r="P35" i="51" s="1"/>
  <c r="D35" i="51"/>
  <c r="J34" i="51"/>
  <c r="T34" i="51"/>
  <c r="L33" i="51"/>
  <c r="M33" i="51" s="1"/>
  <c r="K33" i="51"/>
  <c r="N33" i="51"/>
  <c r="Q33" i="51"/>
  <c r="D34" i="46"/>
  <c r="T33" i="46"/>
  <c r="J33" i="46"/>
  <c r="L32" i="46"/>
  <c r="M32" i="46" s="1"/>
  <c r="Q32" i="46"/>
  <c r="N32" i="46"/>
  <c r="O32" i="46" s="1"/>
  <c r="P32" i="46" s="1"/>
  <c r="K32" i="46"/>
  <c r="C35" i="50"/>
  <c r="B36" i="50"/>
  <c r="B36" i="49"/>
  <c r="C35" i="49"/>
  <c r="B37" i="48"/>
  <c r="C36" i="48"/>
  <c r="C34" i="47"/>
  <c r="B35" i="47"/>
  <c r="C35" i="46"/>
  <c r="Q38" i="60" l="1"/>
  <c r="O38" i="60"/>
  <c r="P38" i="60" s="1"/>
  <c r="N38" i="60"/>
  <c r="T38" i="60"/>
  <c r="M40" i="60"/>
  <c r="T39" i="60"/>
  <c r="N39" i="60"/>
  <c r="N40" i="60" s="1"/>
  <c r="Q39" i="60"/>
  <c r="Q40" i="60" s="1"/>
  <c r="O39" i="60"/>
  <c r="T34" i="49"/>
  <c r="J34" i="49"/>
  <c r="Q34" i="48"/>
  <c r="K34" i="48"/>
  <c r="L34" i="48"/>
  <c r="M34" i="48" s="1"/>
  <c r="N34" i="48"/>
  <c r="O34" i="47"/>
  <c r="P34" i="47" s="1"/>
  <c r="D34" i="47"/>
  <c r="O36" i="48"/>
  <c r="P36" i="48" s="1"/>
  <c r="D36" i="48"/>
  <c r="Q32" i="47"/>
  <c r="L32" i="47"/>
  <c r="M32" i="47" s="1"/>
  <c r="K32" i="47"/>
  <c r="N32" i="47"/>
  <c r="O32" i="47" s="1"/>
  <c r="P32" i="47" s="1"/>
  <c r="O35" i="50"/>
  <c r="P35" i="50" s="1"/>
  <c r="D35" i="50"/>
  <c r="O35" i="49"/>
  <c r="P35" i="49" s="1"/>
  <c r="D35" i="49"/>
  <c r="J33" i="47"/>
  <c r="T33" i="47"/>
  <c r="L33" i="49"/>
  <c r="M33" i="49" s="1"/>
  <c r="K33" i="49"/>
  <c r="Q33" i="49"/>
  <c r="N33" i="49"/>
  <c r="Q33" i="50"/>
  <c r="L33" i="50"/>
  <c r="M33" i="50" s="1"/>
  <c r="K33" i="50"/>
  <c r="N33" i="50"/>
  <c r="J34" i="50"/>
  <c r="T34" i="50"/>
  <c r="T35" i="48"/>
  <c r="J35" i="48"/>
  <c r="Q34" i="51"/>
  <c r="L34" i="51"/>
  <c r="M34" i="51" s="1"/>
  <c r="K34" i="51"/>
  <c r="N34" i="51"/>
  <c r="T35" i="51"/>
  <c r="J35" i="51"/>
  <c r="B38" i="51"/>
  <c r="C37" i="51"/>
  <c r="O36" i="51"/>
  <c r="P36" i="51" s="1"/>
  <c r="D36" i="51"/>
  <c r="D35" i="46"/>
  <c r="Q33" i="46"/>
  <c r="L33" i="46"/>
  <c r="M33" i="46" s="1"/>
  <c r="K33" i="46"/>
  <c r="N33" i="46"/>
  <c r="T34" i="46"/>
  <c r="J34" i="46"/>
  <c r="B37" i="50"/>
  <c r="C36" i="50"/>
  <c r="B37" i="49"/>
  <c r="C36" i="49"/>
  <c r="B38" i="48"/>
  <c r="C37" i="48"/>
  <c r="B36" i="47"/>
  <c r="C35" i="47"/>
  <c r="C36" i="46"/>
  <c r="T40" i="60" l="1"/>
  <c r="P39" i="60"/>
  <c r="P40" i="60" s="1"/>
  <c r="O40" i="60"/>
  <c r="R39" i="60"/>
  <c r="S39" i="60" s="1"/>
  <c r="S40" i="60" s="1"/>
  <c r="U40" i="60" s="1"/>
  <c r="O34" i="46"/>
  <c r="P34" i="46" s="1"/>
  <c r="T34" i="47"/>
  <c r="J34" i="47"/>
  <c r="T35" i="49"/>
  <c r="J35" i="49"/>
  <c r="Q34" i="50"/>
  <c r="L34" i="50"/>
  <c r="M34" i="50" s="1"/>
  <c r="N34" i="50"/>
  <c r="K34" i="50"/>
  <c r="Q35" i="48"/>
  <c r="K35" i="48"/>
  <c r="N35" i="48"/>
  <c r="L35" i="48"/>
  <c r="M35" i="48" s="1"/>
  <c r="K33" i="47"/>
  <c r="L33" i="47"/>
  <c r="M33" i="47" s="1"/>
  <c r="N33" i="47"/>
  <c r="Q33" i="47"/>
  <c r="O36" i="50"/>
  <c r="P36" i="50" s="1"/>
  <c r="D36" i="50"/>
  <c r="Q34" i="49"/>
  <c r="L34" i="49"/>
  <c r="M34" i="49" s="1"/>
  <c r="N34" i="49"/>
  <c r="K34" i="49"/>
  <c r="T35" i="50"/>
  <c r="J35" i="50"/>
  <c r="O36" i="49"/>
  <c r="P36" i="49" s="1"/>
  <c r="D36" i="49"/>
  <c r="O35" i="47"/>
  <c r="P35" i="47" s="1"/>
  <c r="D35" i="47"/>
  <c r="O37" i="48"/>
  <c r="P37" i="48" s="1"/>
  <c r="D37" i="48"/>
  <c r="T36" i="48"/>
  <c r="J36" i="48"/>
  <c r="O37" i="51"/>
  <c r="P37" i="51" s="1"/>
  <c r="D37" i="51"/>
  <c r="B39" i="51"/>
  <c r="C39" i="51" s="1"/>
  <c r="C38" i="51"/>
  <c r="N35" i="51"/>
  <c r="L35" i="51"/>
  <c r="M35" i="51" s="1"/>
  <c r="K35" i="51"/>
  <c r="Q35" i="51"/>
  <c r="T36" i="51"/>
  <c r="J36" i="51"/>
  <c r="K34" i="46"/>
  <c r="N34" i="46"/>
  <c r="L34" i="46"/>
  <c r="M34" i="46" s="1"/>
  <c r="Q34" i="46"/>
  <c r="O36" i="46"/>
  <c r="P36" i="46" s="1"/>
  <c r="D36" i="46"/>
  <c r="J35" i="46"/>
  <c r="T35" i="46"/>
  <c r="B38" i="50"/>
  <c r="C37" i="50"/>
  <c r="B38" i="49"/>
  <c r="C37" i="49"/>
  <c r="B39" i="48"/>
  <c r="C39" i="48" s="1"/>
  <c r="C38" i="48"/>
  <c r="B37" i="47"/>
  <c r="C36" i="47"/>
  <c r="C37" i="46"/>
  <c r="O36" i="47" l="1"/>
  <c r="P36" i="47" s="1"/>
  <c r="D36" i="47"/>
  <c r="D39" i="48"/>
  <c r="J37" i="48"/>
  <c r="T37" i="48"/>
  <c r="J36" i="50"/>
  <c r="T36" i="50"/>
  <c r="N36" i="48"/>
  <c r="K36" i="48"/>
  <c r="L36" i="48"/>
  <c r="M36" i="48" s="1"/>
  <c r="Q36" i="48"/>
  <c r="O37" i="49"/>
  <c r="P37" i="49" s="1"/>
  <c r="D37" i="49"/>
  <c r="O37" i="50"/>
  <c r="P37" i="50" s="1"/>
  <c r="D37" i="50"/>
  <c r="J35" i="47"/>
  <c r="T35" i="47"/>
  <c r="N35" i="49"/>
  <c r="K35" i="49"/>
  <c r="L35" i="49"/>
  <c r="M35" i="49" s="1"/>
  <c r="Q35" i="49"/>
  <c r="N35" i="50"/>
  <c r="K35" i="50"/>
  <c r="Q35" i="50"/>
  <c r="L35" i="50"/>
  <c r="M35" i="50" s="1"/>
  <c r="O38" i="48"/>
  <c r="P38" i="48" s="1"/>
  <c r="D38" i="48"/>
  <c r="J36" i="49"/>
  <c r="T36" i="49"/>
  <c r="Q34" i="47"/>
  <c r="L34" i="47"/>
  <c r="M34" i="47" s="1"/>
  <c r="N34" i="47"/>
  <c r="K34" i="47"/>
  <c r="Q36" i="51"/>
  <c r="N36" i="51"/>
  <c r="L36" i="51"/>
  <c r="M36" i="51" s="1"/>
  <c r="K36" i="51"/>
  <c r="D39" i="51"/>
  <c r="J37" i="51"/>
  <c r="T37" i="51"/>
  <c r="D38" i="51"/>
  <c r="L35" i="46"/>
  <c r="M35" i="46" s="1"/>
  <c r="K35" i="46"/>
  <c r="N35" i="46"/>
  <c r="O35" i="46" s="1"/>
  <c r="P35" i="46" s="1"/>
  <c r="Q35" i="46"/>
  <c r="D37" i="46"/>
  <c r="J36" i="46"/>
  <c r="T36" i="46"/>
  <c r="B39" i="50"/>
  <c r="C39" i="50" s="1"/>
  <c r="C38" i="50"/>
  <c r="B39" i="49"/>
  <c r="C39" i="49" s="1"/>
  <c r="C38" i="49"/>
  <c r="B38" i="47"/>
  <c r="C37" i="47"/>
  <c r="C39" i="46"/>
  <c r="C38" i="46"/>
  <c r="D39" i="49" l="1"/>
  <c r="O38" i="50"/>
  <c r="P38" i="50" s="1"/>
  <c r="D38" i="50"/>
  <c r="N36" i="49"/>
  <c r="L36" i="49"/>
  <c r="M36" i="49" s="1"/>
  <c r="Q36" i="49"/>
  <c r="K36" i="49"/>
  <c r="N36" i="50"/>
  <c r="Q36" i="50"/>
  <c r="K36" i="50"/>
  <c r="L36" i="50"/>
  <c r="M36" i="50" s="1"/>
  <c r="D39" i="50"/>
  <c r="T38" i="48"/>
  <c r="J38" i="48"/>
  <c r="N35" i="47"/>
  <c r="L35" i="47"/>
  <c r="M35" i="47" s="1"/>
  <c r="K35" i="47"/>
  <c r="Q35" i="47"/>
  <c r="N37" i="48"/>
  <c r="Q37" i="48"/>
  <c r="K37" i="48"/>
  <c r="L37" i="48"/>
  <c r="M37" i="48" s="1"/>
  <c r="O37" i="47"/>
  <c r="P37" i="47" s="1"/>
  <c r="D37" i="47"/>
  <c r="T37" i="50"/>
  <c r="J37" i="50"/>
  <c r="T39" i="48"/>
  <c r="J39" i="48"/>
  <c r="D40" i="48"/>
  <c r="O38" i="49"/>
  <c r="P38" i="49" s="1"/>
  <c r="D38" i="49"/>
  <c r="T37" i="49"/>
  <c r="J37" i="49"/>
  <c r="T36" i="47"/>
  <c r="J36" i="47"/>
  <c r="L37" i="51"/>
  <c r="M37" i="51" s="1"/>
  <c r="K37" i="51"/>
  <c r="Q37" i="51"/>
  <c r="N37" i="51"/>
  <c r="T39" i="51"/>
  <c r="J39" i="51"/>
  <c r="D40" i="51"/>
  <c r="J38" i="51"/>
  <c r="T38" i="51"/>
  <c r="T37" i="46"/>
  <c r="J37" i="46"/>
  <c r="D38" i="46"/>
  <c r="D39" i="46"/>
  <c r="N36" i="46"/>
  <c r="Q36" i="46"/>
  <c r="L36" i="46"/>
  <c r="M36" i="46" s="1"/>
  <c r="K36" i="46"/>
  <c r="B39" i="47"/>
  <c r="C39" i="47" s="1"/>
  <c r="C38" i="47"/>
  <c r="K37" i="49" l="1"/>
  <c r="N37" i="49"/>
  <c r="Q37" i="49"/>
  <c r="L37" i="49"/>
  <c r="M37" i="49" s="1"/>
  <c r="Q39" i="48"/>
  <c r="N39" i="48"/>
  <c r="K39" i="48"/>
  <c r="L39" i="48"/>
  <c r="T40" i="48"/>
  <c r="D39" i="47"/>
  <c r="J38" i="49"/>
  <c r="T38" i="49"/>
  <c r="Q37" i="50"/>
  <c r="N37" i="50"/>
  <c r="L37" i="50"/>
  <c r="M37" i="50" s="1"/>
  <c r="K37" i="50"/>
  <c r="L38" i="48"/>
  <c r="M38" i="48" s="1"/>
  <c r="K38" i="48"/>
  <c r="N38" i="48"/>
  <c r="O39" i="48" s="1"/>
  <c r="P39" i="48" s="1"/>
  <c r="P40" i="48" s="1"/>
  <c r="Q38" i="48"/>
  <c r="J40" i="48"/>
  <c r="J38" i="50"/>
  <c r="T38" i="50"/>
  <c r="T37" i="47"/>
  <c r="J37" i="47"/>
  <c r="T39" i="50"/>
  <c r="J39" i="50"/>
  <c r="D40" i="50"/>
  <c r="T39" i="49"/>
  <c r="J39" i="49"/>
  <c r="D40" i="49"/>
  <c r="O38" i="47"/>
  <c r="P38" i="47" s="1"/>
  <c r="D38" i="47"/>
  <c r="L36" i="47"/>
  <c r="M36" i="47" s="1"/>
  <c r="K36" i="47"/>
  <c r="Q36" i="47"/>
  <c r="N36" i="47"/>
  <c r="L39" i="51"/>
  <c r="K39" i="51"/>
  <c r="Q39" i="51"/>
  <c r="N39" i="51"/>
  <c r="N38" i="51"/>
  <c r="O38" i="51" s="1"/>
  <c r="P38" i="51" s="1"/>
  <c r="L38" i="51"/>
  <c r="M38" i="51" s="1"/>
  <c r="K38" i="51"/>
  <c r="Q38" i="51"/>
  <c r="J40" i="51"/>
  <c r="T40" i="51"/>
  <c r="J39" i="46"/>
  <c r="T39" i="46"/>
  <c r="D40" i="46"/>
  <c r="J38" i="46"/>
  <c r="T38" i="46"/>
  <c r="N37" i="46"/>
  <c r="O37" i="46" s="1"/>
  <c r="P37" i="46" s="1"/>
  <c r="Q37" i="46"/>
  <c r="L37" i="46"/>
  <c r="M37" i="46" s="1"/>
  <c r="K37" i="46"/>
  <c r="T40" i="49" l="1"/>
  <c r="T40" i="50"/>
  <c r="R6" i="23" s="1"/>
  <c r="H4" i="23"/>
  <c r="R4" i="23"/>
  <c r="R5" i="23"/>
  <c r="Q40" i="48"/>
  <c r="R40" i="48" s="1"/>
  <c r="N4" i="23"/>
  <c r="N40" i="48"/>
  <c r="N37" i="47"/>
  <c r="Q37" i="47"/>
  <c r="K37" i="47"/>
  <c r="L37" i="47"/>
  <c r="M37" i="47" s="1"/>
  <c r="K40" i="48"/>
  <c r="L39" i="49"/>
  <c r="K39" i="49"/>
  <c r="N39" i="49"/>
  <c r="Q39" i="49"/>
  <c r="L39" i="50"/>
  <c r="K39" i="50"/>
  <c r="Q39" i="50"/>
  <c r="N39" i="50"/>
  <c r="L38" i="50"/>
  <c r="M38" i="50" s="1"/>
  <c r="K38" i="50"/>
  <c r="Q38" i="50"/>
  <c r="N38" i="50"/>
  <c r="J40" i="50"/>
  <c r="L38" i="49"/>
  <c r="M38" i="49" s="1"/>
  <c r="K38" i="49"/>
  <c r="Q38" i="49"/>
  <c r="N38" i="49"/>
  <c r="J40" i="49"/>
  <c r="M39" i="48"/>
  <c r="L40" i="48"/>
  <c r="T38" i="47"/>
  <c r="J38" i="47"/>
  <c r="J39" i="47"/>
  <c r="T39" i="47"/>
  <c r="D40" i="47"/>
  <c r="O39" i="51"/>
  <c r="P39" i="51" s="1"/>
  <c r="P40" i="51" s="1"/>
  <c r="M39" i="51"/>
  <c r="L40" i="51"/>
  <c r="N40" i="51"/>
  <c r="Q40" i="51"/>
  <c r="K40" i="51"/>
  <c r="L38" i="46"/>
  <c r="M38" i="46" s="1"/>
  <c r="K38" i="46"/>
  <c r="Q38" i="46"/>
  <c r="N38" i="46"/>
  <c r="O38" i="46" s="1"/>
  <c r="P38" i="46" s="1"/>
  <c r="J40" i="46"/>
  <c r="T40" i="46"/>
  <c r="Q39" i="46"/>
  <c r="N39" i="46"/>
  <c r="K39" i="46"/>
  <c r="L39" i="46"/>
  <c r="O39" i="50" l="1"/>
  <c r="P39" i="50" s="1"/>
  <c r="P40" i="50" s="1"/>
  <c r="N6" i="23" s="1"/>
  <c r="T40" i="47"/>
  <c r="O39" i="49"/>
  <c r="P39" i="49" s="1"/>
  <c r="P40" i="49" s="1"/>
  <c r="N5" i="23" s="1"/>
  <c r="R40" i="51"/>
  <c r="O39" i="46"/>
  <c r="P39" i="46" s="1"/>
  <c r="P40" i="46" s="1"/>
  <c r="O4" i="23"/>
  <c r="H6" i="23"/>
  <c r="R3" i="23"/>
  <c r="I4" i="23"/>
  <c r="H5" i="23"/>
  <c r="J4" i="23"/>
  <c r="L4" i="23"/>
  <c r="R2" i="23"/>
  <c r="L38" i="47"/>
  <c r="M38" i="47" s="1"/>
  <c r="N38" i="47"/>
  <c r="Q38" i="47"/>
  <c r="K38" i="47"/>
  <c r="J40" i="47"/>
  <c r="N40" i="50"/>
  <c r="Q40" i="50"/>
  <c r="L39" i="47"/>
  <c r="K39" i="47"/>
  <c r="Q39" i="47"/>
  <c r="N39" i="47"/>
  <c r="K40" i="46"/>
  <c r="M40" i="48"/>
  <c r="N40" i="46"/>
  <c r="K40" i="50"/>
  <c r="Q40" i="46"/>
  <c r="M39" i="50"/>
  <c r="M40" i="50" s="1"/>
  <c r="L40" i="50"/>
  <c r="Q40" i="49"/>
  <c r="N40" i="49"/>
  <c r="M39" i="49"/>
  <c r="M40" i="49" s="1"/>
  <c r="L40" i="49"/>
  <c r="K40" i="49"/>
  <c r="M40" i="51"/>
  <c r="M39" i="46"/>
  <c r="L40" i="46"/>
  <c r="H2" i="23"/>
  <c r="N40" i="47" l="1"/>
  <c r="K40" i="47"/>
  <c r="R40" i="46"/>
  <c r="R40" i="50"/>
  <c r="R40" i="49"/>
  <c r="J5" i="23"/>
  <c r="I5" i="23"/>
  <c r="L3" i="23"/>
  <c r="L5" i="23"/>
  <c r="K5" i="23"/>
  <c r="H3" i="23"/>
  <c r="I3" i="23"/>
  <c r="O5" i="23"/>
  <c r="L6" i="23"/>
  <c r="O6" i="23"/>
  <c r="J6" i="23"/>
  <c r="K6" i="23"/>
  <c r="I6" i="23"/>
  <c r="K4" i="23"/>
  <c r="P4" i="23"/>
  <c r="O2" i="23"/>
  <c r="L2" i="23"/>
  <c r="J2" i="23"/>
  <c r="I2" i="23"/>
  <c r="M39" i="47"/>
  <c r="M40" i="47" s="1"/>
  <c r="L40" i="47"/>
  <c r="O39" i="47"/>
  <c r="P39" i="47" s="1"/>
  <c r="P40" i="47" s="1"/>
  <c r="Q40" i="47"/>
  <c r="N2" i="23"/>
  <c r="M40" i="46"/>
  <c r="R40" i="47" l="1"/>
  <c r="P3" i="23" s="1"/>
  <c r="O3" i="23"/>
  <c r="J3" i="23"/>
  <c r="K3" i="23"/>
  <c r="P5" i="23"/>
  <c r="P6" i="23"/>
  <c r="K2" i="23"/>
  <c r="P2" i="23"/>
  <c r="N3" i="2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tc={24FCDF83-E9F8-4DCF-BB98-D5FE5B7DFCE0}</author>
  </authors>
  <commentList>
    <comment ref="Q8" authorId="0" shapeId="0" xr:uid="{24FCDF83-E9F8-4DCF-BB98-D5FE5B7DFCE0}">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前月からの繰り越し時間を入力</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tc={179B904A-FCD0-42B4-92BE-9A3C199BD4FC}</author>
  </authors>
  <commentList>
    <comment ref="N8" authorId="0" shapeId="0" xr:uid="{179B904A-FCD0-42B4-92BE-9A3C199BD4FC}">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前月からの繰り越し時間を入力</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tc={13E7B46A-90A7-4658-A78C-0737C388478C}</author>
  </authors>
  <commentList>
    <comment ref="N8" authorId="0" shapeId="0" xr:uid="{13E7B46A-90A7-4658-A78C-0737C388478C}">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前月からの繰り越し時間を入力</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tc={117B0414-37B5-415A-8D8E-4EC94AC9DF40}</author>
  </authors>
  <commentList>
    <comment ref="N8" authorId="0" shapeId="0" xr:uid="{117B0414-37B5-415A-8D8E-4EC94AC9DF40}">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前月からの繰り越し時間を入力</t>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tc={63BA8DFA-09A3-40FA-A4D5-EB15131F4485}</author>
  </authors>
  <commentList>
    <comment ref="N8" authorId="0" shapeId="0" xr:uid="{63BA8DFA-09A3-40FA-A4D5-EB15131F4485}">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前月からの繰り越し時間を入力</t>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tc={CEA8D773-E678-43F8-B540-AB78574E1CAE}</author>
  </authors>
  <commentList>
    <comment ref="N8" authorId="0" shapeId="0" xr:uid="{CEA8D773-E678-43F8-B540-AB78574E1CAE}">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前月からの繰り越し時間を入力</t>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tc={74E5835F-1027-404A-8773-3B5D1AE71FBD}</author>
  </authors>
  <commentList>
    <comment ref="N8" authorId="0" shapeId="0" xr:uid="{74E5835F-1027-404A-8773-3B5D1AE71FBD}">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前月からの繰り越し時間を入力</t>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tc={B7646148-5DF1-485A-A5E4-9B46A6644643}</author>
  </authors>
  <commentList>
    <comment ref="N8" authorId="0" shapeId="0" xr:uid="{B7646148-5DF1-485A-A5E4-9B46A6644643}">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前月からの繰り越し時間を入力</t>
      </text>
    </comment>
  </commentList>
</comments>
</file>

<file path=xl/sharedStrings.xml><?xml version="1.0" encoding="utf-8"?>
<sst xmlns="http://schemas.openxmlformats.org/spreadsheetml/2006/main" count="599" uniqueCount="133">
  <si>
    <t>×1.25</t>
    <phoneticPr fontId="1"/>
  </si>
  <si>
    <t>×0.25</t>
    <phoneticPr fontId="1"/>
  </si>
  <si>
    <t>×1.0</t>
    <phoneticPr fontId="1"/>
  </si>
  <si>
    <t>日付</t>
    <rPh sb="0" eb="2">
      <t>ヒヅケ</t>
    </rPh>
    <phoneticPr fontId="1"/>
  </si>
  <si>
    <t>曜日</t>
    <rPh sb="0" eb="2">
      <t>ヨウビ</t>
    </rPh>
    <phoneticPr fontId="1"/>
  </si>
  <si>
    <t>[h]:mm</t>
    <phoneticPr fontId="1"/>
  </si>
  <si>
    <t>締日</t>
    <rPh sb="0" eb="2">
      <t>シメビ</t>
    </rPh>
    <phoneticPr fontId="1"/>
  </si>
  <si>
    <t>備考</t>
    <rPh sb="0" eb="2">
      <t>ビコウ</t>
    </rPh>
    <phoneticPr fontId="1"/>
  </si>
  <si>
    <t>入力値</t>
    <rPh sb="0" eb="2">
      <t>ニュウリョク</t>
    </rPh>
    <rPh sb="2" eb="3">
      <t>アタイ</t>
    </rPh>
    <phoneticPr fontId="1"/>
  </si>
  <si>
    <t>有休</t>
    <rPh sb="0" eb="2">
      <t>ユウキュウ</t>
    </rPh>
    <phoneticPr fontId="1"/>
  </si>
  <si>
    <t>出勤日数</t>
    <rPh sb="0" eb="2">
      <t>シュッキン</t>
    </rPh>
    <rPh sb="2" eb="4">
      <t>ニッスウ</t>
    </rPh>
    <phoneticPr fontId="1"/>
  </si>
  <si>
    <t>遅刻早退時間</t>
    <rPh sb="0" eb="4">
      <t>チコクソウタイ</t>
    </rPh>
    <rPh sb="4" eb="6">
      <t>ジカン</t>
    </rPh>
    <phoneticPr fontId="1"/>
  </si>
  <si>
    <t>社員番号</t>
    <rPh sb="0" eb="2">
      <t>シャイン</t>
    </rPh>
    <rPh sb="2" eb="4">
      <t>バンゴウ</t>
    </rPh>
    <phoneticPr fontId="1"/>
  </si>
  <si>
    <t>氏名</t>
    <rPh sb="0" eb="2">
      <t>シメイ</t>
    </rPh>
    <phoneticPr fontId="1"/>
  </si>
  <si>
    <t>前提</t>
    <rPh sb="0" eb="2">
      <t>ゼンテイ</t>
    </rPh>
    <phoneticPr fontId="1"/>
  </si>
  <si>
    <t>労働時間集計用の個人シートが同じフォーマット</t>
    <rPh sb="0" eb="2">
      <t>ロウドウ</t>
    </rPh>
    <rPh sb="2" eb="4">
      <t>ジカン</t>
    </rPh>
    <rPh sb="4" eb="7">
      <t>シュウケイヨウ</t>
    </rPh>
    <rPh sb="8" eb="10">
      <t>コジン</t>
    </rPh>
    <rPh sb="14" eb="15">
      <t>オナ</t>
    </rPh>
    <phoneticPr fontId="1"/>
  </si>
  <si>
    <t>欠勤</t>
    <rPh sb="0" eb="2">
      <t>ケッキン</t>
    </rPh>
    <phoneticPr fontId="1"/>
  </si>
  <si>
    <t>0.5/1</t>
    <phoneticPr fontId="1"/>
  </si>
  <si>
    <t>割増賃金率</t>
    <rPh sb="0" eb="2">
      <t>ワリマシ</t>
    </rPh>
    <rPh sb="2" eb="4">
      <t>チンギン</t>
    </rPh>
    <rPh sb="4" eb="5">
      <t>リツ</t>
    </rPh>
    <phoneticPr fontId="1"/>
  </si>
  <si>
    <t>×-1.0</t>
    <phoneticPr fontId="1"/>
  </si>
  <si>
    <t>文字列</t>
    <rPh sb="0" eb="3">
      <t>モジレツ</t>
    </rPh>
    <phoneticPr fontId="1"/>
  </si>
  <si>
    <t>=SUM</t>
    <phoneticPr fontId="1"/>
  </si>
  <si>
    <t>=COUNTA</t>
    <phoneticPr fontId="1"/>
  </si>
  <si>
    <t>=COUNT</t>
    <phoneticPr fontId="1"/>
  </si>
  <si>
    <t>1/欠勤</t>
    <rPh sb="2" eb="4">
      <t>ケッキン</t>
    </rPh>
    <phoneticPr fontId="1"/>
  </si>
  <si>
    <t>部門</t>
    <rPh sb="0" eb="2">
      <t>ブモン</t>
    </rPh>
    <phoneticPr fontId="1"/>
  </si>
  <si>
    <t>休憩時間</t>
  </si>
  <si>
    <t>退勤時刻</t>
    <phoneticPr fontId="1"/>
  </si>
  <si>
    <t>出勤時刻</t>
    <phoneticPr fontId="1"/>
  </si>
  <si>
    <t>青葉 花子</t>
    <phoneticPr fontId="1"/>
  </si>
  <si>
    <t>年金 大介</t>
  </si>
  <si>
    <t>佐藤 二郎</t>
  </si>
  <si>
    <t>雇用 太郎</t>
    <rPh sb="0" eb="2">
      <t>コヨウ</t>
    </rPh>
    <rPh sb="3" eb="5">
      <t>タロウ</t>
    </rPh>
    <phoneticPr fontId="1"/>
  </si>
  <si>
    <t>法定休日</t>
    <rPh sb="0" eb="4">
      <t>ホウテイキュウジツ</t>
    </rPh>
    <phoneticPr fontId="1"/>
  </si>
  <si>
    <t>×1.35</t>
    <phoneticPr fontId="1"/>
  </si>
  <si>
    <t>所定内
労働時間</t>
    <rPh sb="4" eb="6">
      <t>ロウドウ</t>
    </rPh>
    <rPh sb="6" eb="8">
      <t>ジカン</t>
    </rPh>
    <phoneticPr fontId="1"/>
  </si>
  <si>
    <t>法定内
残業時間</t>
    <rPh sb="4" eb="6">
      <t>ザンギョウ</t>
    </rPh>
    <rPh sb="6" eb="8">
      <t>ジカン</t>
    </rPh>
    <phoneticPr fontId="1"/>
  </si>
  <si>
    <t>法定内
労働時間</t>
    <rPh sb="4" eb="6">
      <t>ロウドウ</t>
    </rPh>
    <rPh sb="6" eb="8">
      <t>ジカン</t>
    </rPh>
    <phoneticPr fontId="1"/>
  </si>
  <si>
    <t>1週法定内
労働時間</t>
    <rPh sb="6" eb="10">
      <t>ロウドウジカン</t>
    </rPh>
    <phoneticPr fontId="1"/>
  </si>
  <si>
    <t>週40h超
労働時間</t>
    <rPh sb="6" eb="10">
      <t>ロウドウジカン</t>
    </rPh>
    <phoneticPr fontId="1"/>
  </si>
  <si>
    <t>1日法定超
残業時間</t>
    <phoneticPr fontId="1"/>
  </si>
  <si>
    <t>深夜
時間</t>
    <rPh sb="3" eb="5">
      <t>ジカン</t>
    </rPh>
    <phoneticPr fontId="1"/>
  </si>
  <si>
    <t>法定休日
労働時間</t>
    <rPh sb="5" eb="9">
      <t>ロウドウジカン</t>
    </rPh>
    <phoneticPr fontId="1"/>
  </si>
  <si>
    <t>遅刻早退
時間</t>
    <rPh sb="2" eb="4">
      <t>ソウタイ</t>
    </rPh>
    <phoneticPr fontId="1"/>
  </si>
  <si>
    <t>Excelファイル利用規約</t>
    <phoneticPr fontId="1"/>
  </si>
  <si>
    <t>1. 免責事項</t>
  </si>
  <si>
    <t>本Excelファイル（以下「本ファイル」）の利用により生じた損害について、法的に認められる範囲で作成者は一切の責任を負いません。本ファイルを利用する際は、自己の責任においてご使用ください。本ファイルの利用をもって、利用者は本免責事項に同意したものとみなします。</t>
  </si>
  <si>
    <t>本ファイルの再配布を禁止します。第三者に対して、本ファイルの全部または一部をいかなる形式でも提供することを禁じます。</t>
  </si>
  <si>
    <t>本ファイルの再販売を禁止します。本ファイルを営利目的で販売、貸与、またはその他の方法で商業利用することはできません。</t>
  </si>
  <si>
    <t>本ファイルに関する著作権は作成者に帰属します。本ファイルの転載は禁じますが、自分の業務のために複製や改変を行うことは許可されます。改変後のファイルの利用に関しては作成者は一切の責任を負いません。</t>
  </si>
  <si>
    <t>5. 利用の範囲</t>
  </si>
  <si>
    <t>6. 変更および終了</t>
  </si>
  <si>
    <t>作成者は、本ファイルの内容を予告なく変更する権利を有します。また、本ファイルの提供を予告なく終了する場合があります。</t>
  </si>
  <si>
    <t>7. お問い合わせ</t>
  </si>
  <si>
    <t>本ファイルに関するお問い合わせは受け付けておりません。ご了承の上、ご利用ください。</t>
  </si>
  <si>
    <t>2. 著作権</t>
  </si>
  <si>
    <t>3. 再配布の禁止</t>
  </si>
  <si>
    <t>4. 再販売の禁止</t>
  </si>
  <si>
    <t>メイトー社会保険労務士事務所／名東パートナーズ株式会社</t>
    <phoneticPr fontId="1"/>
  </si>
  <si>
    <t>本ファイルは、個人的な使用目的および自己の業務目的に限り利用することができます。</t>
    <phoneticPr fontId="1"/>
  </si>
  <si>
    <t>法定休日＝日</t>
    <rPh sb="0" eb="4">
      <t>ホウテイキュウジツ</t>
    </rPh>
    <rPh sb="5" eb="6">
      <t>ニチ</t>
    </rPh>
    <phoneticPr fontId="1"/>
  </si>
  <si>
    <t>週起算日＝日</t>
    <rPh sb="0" eb="1">
      <t>シュウ</t>
    </rPh>
    <rPh sb="1" eb="4">
      <t>キサンビ</t>
    </rPh>
    <rPh sb="5" eb="6">
      <t>ニチ</t>
    </rPh>
    <phoneticPr fontId="1"/>
  </si>
  <si>
    <t>総労働時間(法定休日除く)</t>
    <rPh sb="6" eb="10">
      <t>ホウテイキュウジツ</t>
    </rPh>
    <rPh sb="10" eb="11">
      <t>ノゾ</t>
    </rPh>
    <phoneticPr fontId="1"/>
  </si>
  <si>
    <t>総労働時間(法定休日除く)</t>
    <rPh sb="0" eb="1">
      <t>ソウ</t>
    </rPh>
    <rPh sb="1" eb="3">
      <t>ロウドウ</t>
    </rPh>
    <rPh sb="3" eb="5">
      <t>ジカン</t>
    </rPh>
    <rPh sb="6" eb="8">
      <t>ホウテイ</t>
    </rPh>
    <rPh sb="8" eb="10">
      <t>キュウジツ</t>
    </rPh>
    <rPh sb="10" eb="11">
      <t>ノゾ</t>
    </rPh>
    <phoneticPr fontId="1"/>
  </si>
  <si>
    <t>欠勤日数</t>
    <rPh sb="0" eb="4">
      <t>ケッキンニッスウ</t>
    </rPh>
    <phoneticPr fontId="1"/>
  </si>
  <si>
    <t>人事</t>
    <rPh sb="0" eb="2">
      <t>ジンジ</t>
    </rPh>
    <phoneticPr fontId="1"/>
  </si>
  <si>
    <t>営業</t>
    <rPh sb="0" eb="2">
      <t>エイギョウ</t>
    </rPh>
    <phoneticPr fontId="1"/>
  </si>
  <si>
    <t>開発</t>
    <rPh sb="0" eb="2">
      <t>カイハツ</t>
    </rPh>
    <phoneticPr fontId="1"/>
  </si>
  <si>
    <t>健保 良一</t>
    <phoneticPr fontId="1"/>
  </si>
  <si>
    <t>退勤時刻</t>
  </si>
  <si>
    <t>出勤時刻</t>
  </si>
  <si>
    <t>1日法定超
残業時間</t>
  </si>
  <si>
    <t>シート名</t>
    <rPh sb="3" eb="4">
      <t>メイ</t>
    </rPh>
    <phoneticPr fontId="1"/>
  </si>
  <si>
    <t>翌日深夜1時は25:00と入力</t>
    <rPh sb="0" eb="2">
      <t>ヨクジツ</t>
    </rPh>
    <phoneticPr fontId="1"/>
  </si>
  <si>
    <t>1月60h超
労働時間</t>
    <rPh sb="1" eb="2">
      <t>ツキ</t>
    </rPh>
    <rPh sb="5" eb="6">
      <t>チョウ</t>
    </rPh>
    <rPh sb="7" eb="11">
      <t>ロウドウジカン</t>
    </rPh>
    <phoneticPr fontId="1"/>
  </si>
  <si>
    <t>1月60h超労働時間</t>
    <phoneticPr fontId="1"/>
  </si>
  <si>
    <t>C7</t>
  </si>
  <si>
    <t>B7</t>
  </si>
  <si>
    <t>A7</t>
    <phoneticPr fontId="1"/>
  </si>
  <si>
    <t>C6</t>
  </si>
  <si>
    <t>B6</t>
  </si>
  <si>
    <t>A6</t>
    <phoneticPr fontId="1"/>
  </si>
  <si>
    <t>C5</t>
  </si>
  <si>
    <t>B5</t>
  </si>
  <si>
    <t>A5</t>
    <phoneticPr fontId="1"/>
  </si>
  <si>
    <t>C4</t>
  </si>
  <si>
    <t>B4</t>
  </si>
  <si>
    <t>A4</t>
    <phoneticPr fontId="1"/>
  </si>
  <si>
    <t>C3</t>
  </si>
  <si>
    <t>B3</t>
  </si>
  <si>
    <t>A3</t>
    <phoneticPr fontId="1"/>
  </si>
  <si>
    <t>C2</t>
  </si>
  <si>
    <t>B2</t>
  </si>
  <si>
    <t>A2</t>
    <phoneticPr fontId="1"/>
  </si>
  <si>
    <t>C1</t>
    <phoneticPr fontId="1"/>
  </si>
  <si>
    <t>B1</t>
    <phoneticPr fontId="1"/>
  </si>
  <si>
    <t>A1</t>
    <phoneticPr fontId="1"/>
  </si>
  <si>
    <t>=OFFSET(A7,-6,0)</t>
    <phoneticPr fontId="1"/>
  </si>
  <si>
    <t>A8</t>
  </si>
  <si>
    <t>B8</t>
  </si>
  <si>
    <t>C8</t>
  </si>
  <si>
    <t>総労働時間</t>
    <rPh sb="0" eb="5">
      <t>ソウロウドウジカン</t>
    </rPh>
    <phoneticPr fontId="1"/>
  </si>
  <si>
    <t>法定超残業時間</t>
  </si>
  <si>
    <t>青葉 花子</t>
  </si>
  <si>
    <t xml:space="preserve">健保 良一 </t>
  </si>
  <si>
    <t>=MAX(E2:E6)</t>
    <phoneticPr fontId="1"/>
  </si>
  <si>
    <t>=MIN(E2:E6)</t>
    <phoneticPr fontId="1"/>
  </si>
  <si>
    <t>時</t>
    <rPh sb="0" eb="1">
      <t>トキ</t>
    </rPh>
    <phoneticPr fontId="1"/>
  </si>
  <si>
    <t>分</t>
    <rPh sb="0" eb="1">
      <t>フン</t>
    </rPh>
    <phoneticPr fontId="1"/>
  </si>
  <si>
    <t>秒</t>
    <rPh sb="0" eb="1">
      <t>ビョウ</t>
    </rPh>
    <phoneticPr fontId="1"/>
  </si>
  <si>
    <t>表示形式
[h]:mm</t>
    <rPh sb="0" eb="2">
      <t>ヒョウジ</t>
    </rPh>
    <rPh sb="2" eb="4">
      <t>ケイシキ</t>
    </rPh>
    <phoneticPr fontId="1"/>
  </si>
  <si>
    <t>法定労働時間</t>
    <rPh sb="0" eb="2">
      <t>ホウテイ</t>
    </rPh>
    <rPh sb="2" eb="4">
      <t>ロウドウ</t>
    </rPh>
    <rPh sb="4" eb="6">
      <t>ジカン</t>
    </rPh>
    <phoneticPr fontId="1"/>
  </si>
  <si>
    <t>所定労働時間</t>
    <rPh sb="0" eb="6">
      <t>ショテイロウドウジカン</t>
    </rPh>
    <phoneticPr fontId="1"/>
  </si>
  <si>
    <t>一月の残業時間合計</t>
    <rPh sb="0" eb="1">
      <t>イチ</t>
    </rPh>
    <rPh sb="1" eb="2">
      <t>ゲツ</t>
    </rPh>
    <rPh sb="3" eb="5">
      <t>ザンギョウ</t>
    </rPh>
    <rPh sb="5" eb="7">
      <t>ジカン</t>
    </rPh>
    <rPh sb="7" eb="9">
      <t>ゴウケイ</t>
    </rPh>
    <phoneticPr fontId="1"/>
  </si>
  <si>
    <t>総労働時間</t>
    <rPh sb="0" eb="1">
      <t>ソウ</t>
    </rPh>
    <rPh sb="1" eb="3">
      <t>ロウドウ</t>
    </rPh>
    <rPh sb="3" eb="5">
      <t>ジカン</t>
    </rPh>
    <phoneticPr fontId="1"/>
  </si>
  <si>
    <r>
      <t>法定超労働時間(</t>
    </r>
    <r>
      <rPr>
        <b/>
        <sz val="11"/>
        <color rgb="FFFF0000"/>
        <rFont val="游ゴシック"/>
        <family val="3"/>
        <charset val="128"/>
      </rPr>
      <t>誤</t>
    </r>
    <r>
      <rPr>
        <b/>
        <sz val="11"/>
        <color theme="1"/>
        <rFont val="游ゴシック"/>
        <family val="3"/>
        <charset val="128"/>
      </rPr>
      <t>)</t>
    </r>
    <rPh sb="0" eb="2">
      <t>ホウテイ</t>
    </rPh>
    <rPh sb="2" eb="3">
      <t>チョウ</t>
    </rPh>
    <rPh sb="3" eb="5">
      <t>ロウドウ</t>
    </rPh>
    <rPh sb="5" eb="7">
      <t>ジカン</t>
    </rPh>
    <rPh sb="8" eb="9">
      <t>アヤマ</t>
    </rPh>
    <phoneticPr fontId="1"/>
  </si>
  <si>
    <r>
      <t>法定超労働時間(</t>
    </r>
    <r>
      <rPr>
        <b/>
        <sz val="11"/>
        <color theme="4"/>
        <rFont val="游ゴシック"/>
        <family val="3"/>
        <charset val="128"/>
      </rPr>
      <t>正</t>
    </r>
    <r>
      <rPr>
        <b/>
        <sz val="11"/>
        <color theme="1"/>
        <rFont val="游ゴシック"/>
        <family val="3"/>
        <charset val="128"/>
      </rPr>
      <t>)</t>
    </r>
    <rPh sb="0" eb="2">
      <t>ホウテイ</t>
    </rPh>
    <rPh sb="2" eb="3">
      <t>チョウ</t>
    </rPh>
    <rPh sb="3" eb="5">
      <t>ロウドウ</t>
    </rPh>
    <rPh sb="5" eb="7">
      <t>ジカン</t>
    </rPh>
    <rPh sb="8" eb="9">
      <t>タダ</t>
    </rPh>
    <phoneticPr fontId="1"/>
  </si>
  <si>
    <t>=IF( B7 &gt; "8:00", B7 - "8:00", 0 )</t>
    <phoneticPr fontId="1"/>
  </si>
  <si>
    <t>=IF( B7 &gt; TIME(8,0,0), B7 - TIME(8,0,0), 0 )</t>
    <phoneticPr fontId="1"/>
  </si>
  <si>
    <t>例</t>
    <rPh sb="0" eb="1">
      <t>レイ</t>
    </rPh>
    <phoneticPr fontId="1"/>
  </si>
  <si>
    <t>通常の時給</t>
    <rPh sb="0" eb="2">
      <t>ツウジョウ</t>
    </rPh>
    <rPh sb="3" eb="5">
      <t>ジキュウ</t>
    </rPh>
    <phoneticPr fontId="1"/>
  </si>
  <si>
    <t>割増賃金単価</t>
    <rPh sb="0" eb="2">
      <t>ワリマシ</t>
    </rPh>
    <rPh sb="2" eb="4">
      <t>チンギン</t>
    </rPh>
    <rPh sb="4" eb="6">
      <t>タンカ</t>
    </rPh>
    <phoneticPr fontId="1"/>
  </si>
  <si>
    <t>姓</t>
    <rPh sb="0" eb="1">
      <t>セイ</t>
    </rPh>
    <phoneticPr fontId="1"/>
  </si>
  <si>
    <t>名</t>
    <rPh sb="0" eb="1">
      <t>メイ</t>
    </rPh>
    <phoneticPr fontId="1"/>
  </si>
  <si>
    <t>青葉</t>
    <rPh sb="0" eb="2">
      <t>アオバ</t>
    </rPh>
    <phoneticPr fontId="1"/>
  </si>
  <si>
    <t>花子</t>
    <rPh sb="0" eb="2">
      <t>ハナコ</t>
    </rPh>
    <phoneticPr fontId="1"/>
  </si>
  <si>
    <t>健保</t>
    <rPh sb="0" eb="2">
      <t>ケンポ</t>
    </rPh>
    <phoneticPr fontId="1"/>
  </si>
  <si>
    <t>良一</t>
    <rPh sb="0" eb="2">
      <t>リョウイチ</t>
    </rPh>
    <phoneticPr fontId="1"/>
  </si>
  <si>
    <t>年金</t>
    <rPh sb="0" eb="2">
      <t>ネンキン</t>
    </rPh>
    <phoneticPr fontId="1"/>
  </si>
  <si>
    <t>大介</t>
    <rPh sb="0" eb="2">
      <t>ダイスケ</t>
    </rPh>
    <phoneticPr fontId="1"/>
  </si>
  <si>
    <t>相対参照</t>
    <rPh sb="0" eb="4">
      <t>ソウタイサンショウ</t>
    </rPh>
    <phoneticPr fontId="1"/>
  </si>
  <si>
    <t>絶対参照</t>
    <rPh sb="0" eb="4">
      <t>ゼッタイサンショウ</t>
    </rPh>
    <phoneticPr fontId="1"/>
  </si>
  <si>
    <t>0000</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</si>
</sst>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h]:mm"/>
    <numFmt numFmtId="177" formatCode="[$-411]ggge&quot;年&quot;m&quot;月&quot;d&quot;日&quot;;@"/>
    <numFmt numFmtId="178" formatCode="#0&quot;:&quot;##"/>
  </numFmts>
  <fonts count="14">
    <font>
      <sz val="11"/>
      <color theme="1"/>
      <name val="ＭＳ Ｐゴシック"/>
      <family val="2"/>
      <charset val="128"/>
      <scheme val="minor"/>
    </font>
    <font>
      <sz val="6"/>
      <name val="ＭＳ Ｐゴシック"/>
      <family val="2"/>
      <charset val="128"/>
      <scheme val="minor"/>
    </font>
    <font>
      <sz val="18"/>
      <color theme="1"/>
      <name val="Meiryo UI"/>
      <family val="3"/>
      <charset val="128"/>
    </font>
    <font>
      <sz val="11"/>
      <color theme="1"/>
      <name val="Meiryo UI"/>
      <family val="3"/>
      <charset val="128"/>
    </font>
    <font>
      <sz val="8"/>
      <color theme="1"/>
      <name val="Meiryo UI"/>
      <family val="3"/>
      <charset val="128"/>
    </font>
    <font>
      <b/>
      <sz val="11"/>
      <color theme="1"/>
      <name val="Meiryo UI"/>
      <family val="3"/>
      <charset val="128"/>
    </font>
    <font>
      <b/>
      <sz val="11"/>
      <color theme="5"/>
      <name val="Meiryo UI"/>
      <family val="3"/>
      <charset val="128"/>
    </font>
    <font>
      <sz val="11"/>
      <color theme="1"/>
      <name val="ＭＳ Ｐゴシック"/>
      <family val="2"/>
      <charset val="128"/>
      <scheme val="minor"/>
    </font>
    <font>
      <sz val="11"/>
      <color theme="1"/>
      <name val="游ゴシック"/>
      <family val="3"/>
      <charset val="128"/>
    </font>
    <font>
      <b/>
      <sz val="11"/>
      <color theme="1"/>
      <name val="游ゴシック"/>
      <family val="3"/>
      <charset val="128"/>
    </font>
    <font>
      <b/>
      <sz val="11"/>
      <color rgb="FFFF0000"/>
      <name val="游ゴシック"/>
      <family val="3"/>
      <charset val="128"/>
    </font>
    <font>
      <b/>
      <sz val="11"/>
      <color theme="4"/>
      <name val="游ゴシック"/>
      <family val="3"/>
      <charset val="128"/>
    </font>
    <font>
      <sz val="11"/>
      <name val="游ゴシック"/>
      <family val="3"/>
      <charset val="128"/>
    </font>
    <font>
      <b/>
      <sz val="11"/>
      <color theme="8"/>
      <name val="游ゴシック"/>
      <family val="3"/>
      <charset val="128"/>
    </font>
  </fonts>
  <fills count="10">
    <fill>
      <patternFill patternType="none"/>
    </fill>
    <fill>
      <patternFill patternType="gray125"/>
    </fill>
    <fill>
      <patternFill patternType="solid">
        <fgColor rgb="FFFFFF00"/>
        <bgColor indexed="64"/>
      </patternFill>
    </fill>
    <fill>
      <patternFill patternType="solid">
        <fgColor theme="5" tint="0.79998168889431442"/>
        <bgColor indexed="64"/>
      </patternFill>
    </fill>
    <fill>
      <patternFill patternType="solid">
        <fgColor rgb="FFFF99FF"/>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FFCCFF"/>
        <bgColor indexed="64"/>
      </patternFill>
    </fill>
    <fill>
      <patternFill patternType="solid">
        <fgColor theme="7"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2">
    <xf numFmtId="0" fontId="0" fillId="0" borderId="0">
      <alignment vertical="center"/>
    </xf>
    <xf numFmtId="38" fontId="7" fillId="0" borderId="0" applyFont="0" applyFill="0" applyBorder="0" applyAlignment="0" applyProtection="0">
      <alignment vertical="center"/>
    </xf>
  </cellStyleXfs>
  <cellXfs count="62">
    <xf numFmtId="0" fontId="0" fillId="0" borderId="0" xfId="0">
      <alignment vertical="center"/>
    </xf>
    <xf numFmtId="14" fontId="2" fillId="2" borderId="0" xfId="0" applyNumberFormat="1" applyFont="1" applyFill="1">
      <alignment vertical="center"/>
    </xf>
    <xf numFmtId="0" fontId="3" fillId="0" borderId="0" xfId="0" applyFont="1" applyAlignment="1">
      <alignment horizontal="center" vertical="center"/>
    </xf>
    <xf numFmtId="0" fontId="3" fillId="0" borderId="0" xfId="0" applyFont="1">
      <alignment vertical="center"/>
    </xf>
    <xf numFmtId="14" fontId="3" fillId="0" borderId="0" xfId="0" applyNumberFormat="1" applyFont="1">
      <alignment vertical="center"/>
    </xf>
    <xf numFmtId="177" fontId="4" fillId="0" borderId="0" xfId="0" applyNumberFormat="1" applyFont="1">
      <alignment vertical="center"/>
    </xf>
    <xf numFmtId="0" fontId="3" fillId="0" borderId="1" xfId="0" applyFont="1" applyBorder="1" applyAlignment="1">
      <alignment vertical="center" wrapText="1"/>
    </xf>
    <xf numFmtId="0" fontId="3" fillId="0" borderId="1" xfId="0" applyFont="1" applyBorder="1">
      <alignment vertical="center"/>
    </xf>
    <xf numFmtId="0" fontId="3" fillId="0" borderId="3" xfId="0" applyFont="1" applyBorder="1">
      <alignment vertical="center"/>
    </xf>
    <xf numFmtId="0" fontId="3" fillId="0" borderId="2" xfId="0" applyFont="1" applyBorder="1">
      <alignment vertical="center"/>
    </xf>
    <xf numFmtId="176" fontId="3" fillId="3" borderId="2" xfId="0" applyNumberFormat="1" applyFont="1" applyFill="1" applyBorder="1">
      <alignment vertical="center"/>
    </xf>
    <xf numFmtId="20" fontId="3" fillId="3" borderId="2" xfId="0" applyNumberFormat="1" applyFont="1" applyFill="1" applyBorder="1">
      <alignment vertical="center"/>
    </xf>
    <xf numFmtId="14" fontId="3" fillId="0" borderId="3" xfId="0" applyNumberFormat="1" applyFont="1" applyBorder="1">
      <alignment vertical="center"/>
    </xf>
    <xf numFmtId="0" fontId="3" fillId="0" borderId="3" xfId="0" applyFont="1" applyBorder="1" applyAlignment="1">
      <alignment horizontal="center" vertical="center"/>
    </xf>
    <xf numFmtId="0" fontId="3" fillId="2" borderId="3" xfId="0" applyFont="1" applyFill="1" applyBorder="1" applyAlignment="1">
      <alignment horizontal="center" vertical="center"/>
    </xf>
    <xf numFmtId="176" fontId="3" fillId="2" borderId="3" xfId="0" applyNumberFormat="1" applyFont="1" applyFill="1" applyBorder="1">
      <alignment vertical="center"/>
    </xf>
    <xf numFmtId="20" fontId="3" fillId="2" borderId="3" xfId="0" applyNumberFormat="1" applyFont="1" applyFill="1" applyBorder="1">
      <alignment vertical="center"/>
    </xf>
    <xf numFmtId="176" fontId="3" fillId="0" borderId="3" xfId="0" applyNumberFormat="1" applyFont="1" applyBorder="1">
      <alignment vertical="center"/>
    </xf>
    <xf numFmtId="0" fontId="3" fillId="2" borderId="3" xfId="0" applyFont="1" applyFill="1" applyBorder="1">
      <alignment vertical="center"/>
    </xf>
    <xf numFmtId="14" fontId="3" fillId="0" borderId="1" xfId="0" applyNumberFormat="1" applyFont="1" applyBorder="1">
      <alignment vertical="center"/>
    </xf>
    <xf numFmtId="0" fontId="3" fillId="2" borderId="1" xfId="0" applyFont="1" applyFill="1" applyBorder="1" applyAlignment="1">
      <alignment horizontal="center" vertical="center"/>
    </xf>
    <xf numFmtId="176" fontId="3" fillId="2" borderId="1" xfId="0" applyNumberFormat="1" applyFont="1" applyFill="1" applyBorder="1">
      <alignment vertical="center"/>
    </xf>
    <xf numFmtId="20" fontId="3" fillId="2" borderId="1" xfId="0" applyNumberFormat="1" applyFont="1" applyFill="1" applyBorder="1">
      <alignment vertical="center"/>
    </xf>
    <xf numFmtId="0" fontId="3" fillId="2" borderId="1" xfId="0" applyFont="1" applyFill="1" applyBorder="1">
      <alignment vertical="center"/>
    </xf>
    <xf numFmtId="0" fontId="3" fillId="0" borderId="0" xfId="0" quotePrefix="1" applyFont="1">
      <alignment vertical="center"/>
    </xf>
    <xf numFmtId="176" fontId="3" fillId="0" borderId="4" xfId="0" applyNumberFormat="1" applyFont="1" applyBorder="1">
      <alignment vertical="center"/>
    </xf>
    <xf numFmtId="176" fontId="3" fillId="0" borderId="5" xfId="0" applyNumberFormat="1" applyFont="1" applyBorder="1">
      <alignment vertical="center"/>
    </xf>
    <xf numFmtId="176" fontId="3" fillId="0" borderId="0" xfId="0" applyNumberFormat="1" applyFont="1">
      <alignment vertical="center"/>
    </xf>
    <xf numFmtId="176" fontId="3" fillId="0" borderId="2" xfId="0" applyNumberFormat="1" applyFont="1" applyBorder="1">
      <alignment vertical="center"/>
    </xf>
    <xf numFmtId="176" fontId="3" fillId="4" borderId="2" xfId="0" applyNumberFormat="1" applyFont="1" applyFill="1" applyBorder="1">
      <alignment vertical="center"/>
    </xf>
    <xf numFmtId="20" fontId="3" fillId="0" borderId="2" xfId="0" applyNumberFormat="1" applyFont="1" applyBorder="1">
      <alignment vertical="center"/>
    </xf>
    <xf numFmtId="0" fontId="3" fillId="0" borderId="1" xfId="0" applyFont="1" applyBorder="1" applyAlignment="1">
      <alignment horizontal="center" vertical="center"/>
    </xf>
    <xf numFmtId="176" fontId="3" fillId="0" borderId="1" xfId="0" applyNumberFormat="1" applyFont="1" applyBorder="1">
      <alignment vertical="center"/>
    </xf>
    <xf numFmtId="176" fontId="3" fillId="0" borderId="6" xfId="0" applyNumberFormat="1" applyFont="1" applyBorder="1">
      <alignment vertical="center"/>
    </xf>
    <xf numFmtId="0" fontId="5" fillId="0" borderId="0" xfId="0" applyFont="1" applyAlignment="1">
      <alignment vertical="center" wrapText="1"/>
    </xf>
    <xf numFmtId="0" fontId="3" fillId="0" borderId="0" xfId="0" applyFont="1" applyAlignment="1">
      <alignment vertical="center" wrapText="1"/>
    </xf>
    <xf numFmtId="0" fontId="6" fillId="0" borderId="0" xfId="0" applyFont="1">
      <alignment vertical="center"/>
    </xf>
    <xf numFmtId="0" fontId="3" fillId="5" borderId="0" xfId="0" applyFont="1" applyFill="1">
      <alignment vertical="center"/>
    </xf>
    <xf numFmtId="176" fontId="3" fillId="6" borderId="3" xfId="0" applyNumberFormat="1" applyFont="1" applyFill="1" applyBorder="1">
      <alignment vertical="center"/>
    </xf>
    <xf numFmtId="176" fontId="3" fillId="6" borderId="1" xfId="0" applyNumberFormat="1" applyFont="1" applyFill="1" applyBorder="1">
      <alignment vertical="center"/>
    </xf>
    <xf numFmtId="0" fontId="8" fillId="0" borderId="0" xfId="0" applyFont="1">
      <alignment vertical="center"/>
    </xf>
    <xf numFmtId="0" fontId="8" fillId="0" borderId="0" xfId="0" quotePrefix="1" applyFont="1">
      <alignment vertical="center"/>
    </xf>
    <xf numFmtId="176" fontId="8" fillId="0" borderId="0" xfId="0" applyNumberFormat="1" applyFont="1">
      <alignment vertical="center"/>
    </xf>
    <xf numFmtId="176" fontId="8" fillId="7" borderId="0" xfId="0" applyNumberFormat="1" applyFont="1" applyFill="1">
      <alignment vertical="center"/>
    </xf>
    <xf numFmtId="176" fontId="8" fillId="8" borderId="0" xfId="0" applyNumberFormat="1" applyFont="1" applyFill="1">
      <alignment vertical="center"/>
    </xf>
    <xf numFmtId="0" fontId="9" fillId="0" borderId="0" xfId="0" applyFont="1" applyAlignment="1">
      <alignment horizontal="center" vertical="center"/>
    </xf>
    <xf numFmtId="176" fontId="9" fillId="0" borderId="0" xfId="0" applyNumberFormat="1" applyFont="1" applyAlignment="1">
      <alignment horizontal="center" vertical="center" wrapText="1"/>
    </xf>
    <xf numFmtId="0" fontId="8" fillId="0" borderId="0" xfId="0" applyFont="1" applyAlignment="1">
      <alignment horizontal="center" vertical="center"/>
    </xf>
    <xf numFmtId="0" fontId="9" fillId="0" borderId="0" xfId="0" applyFont="1">
      <alignment vertical="center"/>
    </xf>
    <xf numFmtId="20" fontId="8" fillId="0" borderId="0" xfId="0" applyNumberFormat="1" applyFont="1">
      <alignment vertical="center"/>
    </xf>
    <xf numFmtId="176" fontId="12" fillId="0" borderId="0" xfId="0" applyNumberFormat="1" applyFont="1">
      <alignment vertical="center"/>
    </xf>
    <xf numFmtId="0" fontId="9" fillId="9" borderId="1" xfId="0" applyFont="1" applyFill="1" applyBorder="1">
      <alignment vertical="center"/>
    </xf>
    <xf numFmtId="0" fontId="9" fillId="0" borderId="1" xfId="0" applyFont="1" applyBorder="1">
      <alignment vertical="center"/>
    </xf>
    <xf numFmtId="0" fontId="9" fillId="0" borderId="1" xfId="0" applyFont="1" applyBorder="1" applyAlignment="1">
      <alignment horizontal="center" vertical="center"/>
    </xf>
    <xf numFmtId="0" fontId="8" fillId="0" borderId="1" xfId="0" applyFont="1" applyBorder="1">
      <alignment vertical="center"/>
    </xf>
    <xf numFmtId="38" fontId="8" fillId="0" borderId="1" xfId="1" applyFont="1" applyBorder="1">
      <alignment vertical="center"/>
    </xf>
    <xf numFmtId="0" fontId="13" fillId="0" borderId="0" xfId="0" applyFont="1">
      <alignment vertical="center"/>
    </xf>
    <xf numFmtId="0" fontId="10" fillId="0" borderId="0" xfId="0" applyFont="1">
      <alignment vertical="center"/>
    </xf>
    <xf numFmtId="14" fontId="4" fillId="0" borderId="0" xfId="0" applyNumberFormat="1" applyFont="1">
      <alignment vertical="center"/>
    </xf>
    <xf numFmtId="0" fontId="3" fillId="0" borderId="3" xfId="0" quotePrefix="1" applyFont="1" applyBorder="1" applyAlignment="1">
      <alignment horizontal="center" vertical="center"/>
    </xf>
    <xf numFmtId="178" fontId="3" fillId="2" borderId="3" xfId="0" applyNumberFormat="1" applyFont="1" applyFill="1" applyBorder="1" applyAlignment="1">
      <alignment horizontal="center" vertical="center"/>
    </xf>
    <xf numFmtId="178" fontId="3" fillId="2" borderId="1" xfId="0" applyNumberFormat="1" applyFont="1" applyFill="1" applyBorder="1" applyAlignment="1">
      <alignment horizontal="center" vertical="center"/>
    </xf>
  </cellXfs>
  <cellStyles count="2">
    <cellStyle name="桁区切り" xfId="1" builtinId="6"/>
    <cellStyle name="標準" xfId="0" builtinId="0"/>
  </cellStyles>
  <dxfs count="24">
    <dxf>
      <font>
        <color rgb="FF0070C0"/>
      </font>
    </dxf>
    <dxf>
      <font>
        <color rgb="FFFF0000"/>
      </font>
    </dxf>
    <dxf>
      <font>
        <color rgb="FF0070C0"/>
      </font>
    </dxf>
    <dxf>
      <font>
        <color rgb="FFFF0000"/>
      </font>
    </dxf>
    <dxf>
      <font>
        <color rgb="FF0070C0"/>
      </font>
    </dxf>
    <dxf>
      <font>
        <color rgb="FFFF0000"/>
      </font>
    </dxf>
    <dxf>
      <font>
        <color rgb="FF0070C0"/>
      </font>
    </dxf>
    <dxf>
      <font>
        <color rgb="FFFF0000"/>
      </font>
    </dxf>
    <dxf>
      <font>
        <color rgb="FF0070C0"/>
      </font>
    </dxf>
    <dxf>
      <font>
        <color rgb="FFFF0000"/>
      </font>
    </dxf>
    <dxf>
      <font>
        <color rgb="FF0070C0"/>
      </font>
    </dxf>
    <dxf>
      <font>
        <color rgb="FFFF0000"/>
      </font>
    </dxf>
    <dxf>
      <font>
        <color rgb="FF0070C0"/>
      </font>
    </dxf>
    <dxf>
      <font>
        <color rgb="FFFF0000"/>
      </font>
    </dxf>
    <dxf>
      <font>
        <color rgb="FF0070C0"/>
      </font>
    </dxf>
    <dxf>
      <font>
        <color rgb="FFFF0000"/>
      </font>
    </dxf>
    <dxf>
      <font>
        <color rgb="FF0070C0"/>
      </font>
    </dxf>
    <dxf>
      <font>
        <color rgb="FFFF0000"/>
      </font>
    </dxf>
    <dxf>
      <font>
        <color rgb="FF0070C0"/>
      </font>
    </dxf>
    <dxf>
      <font>
        <color rgb="FFFF0000"/>
      </font>
    </dxf>
    <dxf>
      <font>
        <color rgb="FF0070C0"/>
      </font>
    </dxf>
    <dxf>
      <font>
        <color rgb="FFFF0000"/>
      </font>
    </dxf>
    <dxf>
      <font>
        <color rgb="FF0070C0"/>
      </font>
    </dxf>
    <dxf>
      <font>
        <color rgb="FFFF0000"/>
      </font>
    </dxf>
  </dxfs>
  <tableStyles count="0" defaultTableStyle="TableStyleMedium2" defaultPivotStyle="PivotStyleLight16"/>
  <colors>
    <mruColors>
      <color rgb="FFFF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Q8" dT="2024-07-22T07:44:38.92" personId="{00000000-0000-0000-0000-000000000000}" id="{24FCDF83-E9F8-4DCF-BB98-D5FE5B7DFCE0}">
    <text>前月からの繰り越し時間を入力</text>
  </threadedComment>
</ThreadedComments>
</file>

<file path=xl/threadedComments/threadedComment2.xml><?xml version="1.0" encoding="utf-8"?>
<ThreadedComments xmlns="http://schemas.microsoft.com/office/spreadsheetml/2018/threadedcomments" xmlns:x="http://schemas.openxmlformats.org/spreadsheetml/2006/main">
  <threadedComment ref="N8" dT="2024-07-22T07:44:38.92" personId="{00000000-0000-0000-0000-000000000000}" id="{179B904A-FCD0-42B4-92BE-9A3C199BD4FC}">
    <text>前月からの繰り越し時間を入力</text>
  </threadedComment>
</ThreadedComments>
</file>

<file path=xl/threadedComments/threadedComment3.xml><?xml version="1.0" encoding="utf-8"?>
<ThreadedComments xmlns="http://schemas.microsoft.com/office/spreadsheetml/2018/threadedcomments" xmlns:x="http://schemas.openxmlformats.org/spreadsheetml/2006/main">
  <threadedComment ref="N8" dT="2024-07-22T07:44:38.92" personId="{00000000-0000-0000-0000-000000000000}" id="{13E7B46A-90A7-4658-A78C-0737C388478C}">
    <text>前月からの繰り越し時間を入力</text>
  </threadedComment>
</ThreadedComments>
</file>

<file path=xl/threadedComments/threadedComment4.xml><?xml version="1.0" encoding="utf-8"?>
<ThreadedComments xmlns="http://schemas.microsoft.com/office/spreadsheetml/2018/threadedcomments" xmlns:x="http://schemas.openxmlformats.org/spreadsheetml/2006/main">
  <threadedComment ref="N8" dT="2024-07-22T07:44:38.92" personId="{00000000-0000-0000-0000-000000000000}" id="{117B0414-37B5-415A-8D8E-4EC94AC9DF40}">
    <text>前月からの繰り越し時間を入力</text>
  </threadedComment>
</ThreadedComments>
</file>

<file path=xl/threadedComments/threadedComment5.xml><?xml version="1.0" encoding="utf-8"?>
<ThreadedComments xmlns="http://schemas.microsoft.com/office/spreadsheetml/2018/threadedcomments" xmlns:x="http://schemas.openxmlformats.org/spreadsheetml/2006/main">
  <threadedComment ref="N8" dT="2024-07-22T07:44:38.92" personId="{00000000-0000-0000-0000-000000000000}" id="{63BA8DFA-09A3-40FA-A4D5-EB15131F4485}">
    <text>前月からの繰り越し時間を入力</text>
  </threadedComment>
</ThreadedComments>
</file>

<file path=xl/threadedComments/threadedComment6.xml><?xml version="1.0" encoding="utf-8"?>
<ThreadedComments xmlns="http://schemas.microsoft.com/office/spreadsheetml/2018/threadedcomments" xmlns:x="http://schemas.openxmlformats.org/spreadsheetml/2006/main">
  <threadedComment ref="N8" dT="2024-07-22T07:44:38.92" personId="{00000000-0000-0000-0000-000000000000}" id="{CEA8D773-E678-43F8-B540-AB78574E1CAE}">
    <text>前月からの繰り越し時間を入力</text>
  </threadedComment>
</ThreadedComments>
</file>

<file path=xl/threadedComments/threadedComment7.xml><?xml version="1.0" encoding="utf-8"?>
<ThreadedComments xmlns="http://schemas.microsoft.com/office/spreadsheetml/2018/threadedcomments" xmlns:x="http://schemas.openxmlformats.org/spreadsheetml/2006/main">
  <threadedComment ref="N8" dT="2024-07-22T07:44:38.92" personId="{00000000-0000-0000-0000-000000000000}" id="{74E5835F-1027-404A-8773-3B5D1AE71FBD}">
    <text>前月からの繰り越し時間を入力</text>
  </threadedComment>
</ThreadedComments>
</file>

<file path=xl/threadedComments/threadedComment8.xml><?xml version="1.0" encoding="utf-8"?>
<ThreadedComments xmlns="http://schemas.microsoft.com/office/spreadsheetml/2018/threadedcomments" xmlns:x="http://schemas.openxmlformats.org/spreadsheetml/2006/main">
  <threadedComment ref="N8" dT="2024-07-22T07:44:38.92" personId="{00000000-0000-0000-0000-000000000000}" id="{B7646148-5DF1-485A-A5E4-9B46A6644643}">
    <text>前月からの繰り越し時間を入力</text>
  </threadedComment>
</ThreadedComments>
</file>

<file path=xl/worksheets/_rels/sheet10.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 Id="rId4" Type="http://schemas.microsoft.com/office/2017/10/relationships/threadedComment" Target="../threadedComments/threadedComment3.xml"/></Relationships>
</file>

<file path=xl/worksheets/_rels/sheet11.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 Id="rId4" Type="http://schemas.microsoft.com/office/2017/10/relationships/threadedComment" Target="../threadedComments/threadedComment4.xml"/></Relationships>
</file>

<file path=xl/worksheets/_rels/sheet12.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 Id="rId4" Type="http://schemas.microsoft.com/office/2017/10/relationships/threadedComment" Target="../threadedComments/threadedComment5.xml"/></Relationships>
</file>

<file path=xl/worksheets/_rels/sheet13.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 Id="rId4" Type="http://schemas.microsoft.com/office/2017/10/relationships/threadedComment" Target="../threadedComments/threadedComment6.xml"/></Relationships>
</file>

<file path=xl/worksheets/_rels/sheet14.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1.bin"/><Relationship Id="rId4" Type="http://schemas.microsoft.com/office/2017/10/relationships/threadedComment" Target="../threadedComments/threadedComment7.xml"/></Relationships>
</file>

<file path=xl/worksheets/_rels/sheet15.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2.bin"/><Relationship Id="rId4" Type="http://schemas.microsoft.com/office/2017/10/relationships/threadedComment" Target="../threadedComments/threadedComment8.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 Id="rId4" Type="http://schemas.microsoft.com/office/2017/10/relationships/threadedComment" Target="../threadedComments/threadedComment1.xml"/></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 Id="rId4" Type="http://schemas.microsoft.com/office/2017/10/relationships/threadedComment" Target="../threadedComments/threadedComment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65C9FB-332B-4743-950E-19532E1711BD}">
  <dimension ref="A1:B9"/>
  <sheetViews>
    <sheetView workbookViewId="0"/>
  </sheetViews>
  <sheetFormatPr defaultRowHeight="15.75"/>
  <cols>
    <col min="1" max="1" width="22.25" style="35" customWidth="1"/>
    <col min="2" max="2" width="60.75" style="35" customWidth="1"/>
    <col min="3" max="16384" width="9" style="35"/>
  </cols>
  <sheetData>
    <row r="1" spans="1:2">
      <c r="B1" s="34" t="s">
        <v>58</v>
      </c>
    </row>
    <row r="2" spans="1:2">
      <c r="A2" s="34" t="s">
        <v>44</v>
      </c>
    </row>
    <row r="3" spans="1:2" ht="63">
      <c r="A3" s="35" t="s">
        <v>45</v>
      </c>
      <c r="B3" s="35" t="s">
        <v>46</v>
      </c>
    </row>
    <row r="4" spans="1:2" ht="47.25">
      <c r="A4" s="35" t="s">
        <v>55</v>
      </c>
      <c r="B4" s="35" t="s">
        <v>49</v>
      </c>
    </row>
    <row r="5" spans="1:2" ht="31.5">
      <c r="A5" s="35" t="s">
        <v>56</v>
      </c>
      <c r="B5" s="35" t="s">
        <v>47</v>
      </c>
    </row>
    <row r="6" spans="1:2" ht="31.5">
      <c r="A6" s="35" t="s">
        <v>57</v>
      </c>
      <c r="B6" s="35" t="s">
        <v>48</v>
      </c>
    </row>
    <row r="7" spans="1:2" ht="31.5">
      <c r="A7" s="35" t="s">
        <v>50</v>
      </c>
      <c r="B7" s="35" t="s">
        <v>59</v>
      </c>
    </row>
    <row r="8" spans="1:2" ht="31.5">
      <c r="A8" s="35" t="s">
        <v>51</v>
      </c>
      <c r="B8" s="35" t="s">
        <v>52</v>
      </c>
    </row>
    <row r="9" spans="1:2" ht="31.5">
      <c r="A9" s="35" t="s">
        <v>53</v>
      </c>
      <c r="B9" s="35" t="s">
        <v>54</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35738C-5A35-470C-90BD-0C1791697413}">
  <dimension ref="B2:Y45"/>
  <sheetViews>
    <sheetView zoomScale="85" zoomScaleNormal="85" workbookViewId="0">
      <selection activeCell="S2" sqref="S2"/>
    </sheetView>
  </sheetViews>
  <sheetFormatPr defaultRowHeight="15.75"/>
  <cols>
    <col min="1" max="1" width="2.125" style="3" customWidth="1"/>
    <col min="2" max="2" width="19.125" style="3" customWidth="1"/>
    <col min="3" max="3" width="6.875" style="3" customWidth="1"/>
    <col min="4" max="4" width="11.375" style="3" bestFit="1" customWidth="1"/>
    <col min="5" max="5" width="7.5" style="3" customWidth="1"/>
    <col min="6" max="6" width="14" style="3" bestFit="1" customWidth="1"/>
    <col min="7" max="8" width="9.625" style="3" customWidth="1"/>
    <col min="9" max="9" width="8.875" style="3" bestFit="1" customWidth="1"/>
    <col min="10" max="10" width="9.75" style="3" customWidth="1"/>
    <col min="11" max="11" width="9.125" style="3" customWidth="1"/>
    <col min="12" max="13" width="8.875" style="3" bestFit="1" customWidth="1"/>
    <col min="14" max="14" width="8.875" style="3" customWidth="1"/>
    <col min="15" max="15" width="10.375" style="3" bestFit="1" customWidth="1"/>
    <col min="16" max="16" width="8.875" style="3" customWidth="1"/>
    <col min="17" max="17" width="11.5" style="3" customWidth="1"/>
    <col min="18" max="18" width="10" style="3" bestFit="1" customWidth="1"/>
    <col min="19" max="19" width="9.125" style="3" bestFit="1" customWidth="1"/>
    <col min="20" max="20" width="9.125" style="3" customWidth="1"/>
    <col min="21" max="21" width="18" style="3" customWidth="1"/>
    <col min="22" max="22" width="7.5" style="3" customWidth="1"/>
    <col min="23" max="30" width="9" style="3"/>
    <col min="31" max="31" width="32.375" style="3" customWidth="1"/>
    <col min="32" max="16384" width="9" style="3"/>
  </cols>
  <sheetData>
    <row r="2" spans="2:25" ht="24">
      <c r="B2" s="1">
        <v>45505</v>
      </c>
      <c r="C2" s="2"/>
      <c r="D2" s="2"/>
      <c r="E2" s="3" t="s">
        <v>6</v>
      </c>
      <c r="F2" s="4"/>
      <c r="I2" s="3" t="s">
        <v>60</v>
      </c>
      <c r="K2" s="3" t="s">
        <v>61</v>
      </c>
      <c r="M2" s="37"/>
    </row>
    <row r="3" spans="2:25">
      <c r="B3" s="58"/>
      <c r="C3" s="5"/>
      <c r="D3" s="5"/>
      <c r="E3" s="5" t="str">
        <f>E2</f>
        <v>締日</v>
      </c>
      <c r="F3" s="58"/>
    </row>
    <row r="4" spans="2:25">
      <c r="B4" s="6" t="s">
        <v>18</v>
      </c>
      <c r="C4" s="31"/>
      <c r="D4" s="31"/>
      <c r="E4" s="31"/>
      <c r="F4" s="31"/>
      <c r="G4" s="31"/>
      <c r="H4" s="31"/>
      <c r="I4" s="31"/>
      <c r="J4" s="31"/>
      <c r="K4" s="31" t="s">
        <v>19</v>
      </c>
      <c r="L4" s="31" t="s">
        <v>2</v>
      </c>
      <c r="M4" s="31" t="s">
        <v>2</v>
      </c>
      <c r="N4" s="31"/>
      <c r="O4" s="31"/>
      <c r="P4" s="31" t="s">
        <v>0</v>
      </c>
      <c r="Q4" s="31" t="s">
        <v>0</v>
      </c>
      <c r="R4" s="31" t="s">
        <v>1</v>
      </c>
      <c r="S4" s="31" t="s">
        <v>1</v>
      </c>
      <c r="T4" s="31" t="s">
        <v>34</v>
      </c>
      <c r="U4" s="31"/>
    </row>
    <row r="5" spans="2:25">
      <c r="B5" s="8" t="s">
        <v>8</v>
      </c>
      <c r="C5" s="13"/>
      <c r="D5" s="13">
        <v>1</v>
      </c>
      <c r="E5" s="13" t="s">
        <v>17</v>
      </c>
      <c r="F5" s="13" t="s">
        <v>24</v>
      </c>
      <c r="G5" s="13" t="s">
        <v>5</v>
      </c>
      <c r="H5" s="13" t="s">
        <v>5</v>
      </c>
      <c r="I5" s="13" t="s">
        <v>5</v>
      </c>
      <c r="J5" s="31"/>
      <c r="K5" s="31"/>
      <c r="L5" s="31"/>
      <c r="M5" s="31"/>
      <c r="N5" s="31"/>
      <c r="O5" s="31"/>
      <c r="P5" s="31"/>
      <c r="Q5" s="31"/>
      <c r="R5" s="31"/>
      <c r="S5" s="31"/>
      <c r="T5" s="13"/>
      <c r="U5" s="13" t="s">
        <v>20</v>
      </c>
    </row>
    <row r="6" spans="2:25">
      <c r="H6" s="3" t="s">
        <v>73</v>
      </c>
    </row>
    <row r="7" spans="2:25" ht="47.25">
      <c r="J7" s="6" t="s">
        <v>62</v>
      </c>
      <c r="K7" s="6" t="s">
        <v>43</v>
      </c>
      <c r="L7" s="6" t="s">
        <v>35</v>
      </c>
      <c r="M7" s="6" t="s">
        <v>36</v>
      </c>
      <c r="N7" s="6" t="s">
        <v>37</v>
      </c>
      <c r="O7" s="6" t="s">
        <v>38</v>
      </c>
      <c r="P7" s="6" t="s">
        <v>39</v>
      </c>
      <c r="Q7" s="6" t="s">
        <v>40</v>
      </c>
      <c r="R7" s="6" t="s">
        <v>74</v>
      </c>
      <c r="S7" s="6" t="s">
        <v>41</v>
      </c>
      <c r="T7" s="6" t="s">
        <v>42</v>
      </c>
    </row>
    <row r="8" spans="2:25" ht="16.5" thickBot="1">
      <c r="B8" s="9" t="s">
        <v>3</v>
      </c>
      <c r="C8" s="9" t="s">
        <v>4</v>
      </c>
      <c r="D8" s="9" t="s">
        <v>33</v>
      </c>
      <c r="E8" s="9" t="s">
        <v>9</v>
      </c>
      <c r="F8" s="9" t="s">
        <v>16</v>
      </c>
      <c r="G8" s="9" t="s">
        <v>28</v>
      </c>
      <c r="H8" s="9" t="s">
        <v>27</v>
      </c>
      <c r="I8" s="9" t="s">
        <v>26</v>
      </c>
      <c r="J8" s="28"/>
      <c r="K8" s="28"/>
      <c r="L8" s="10">
        <v>0.3125</v>
      </c>
      <c r="M8" s="10">
        <v>0.33333333333333331</v>
      </c>
      <c r="N8" s="29">
        <v>1</v>
      </c>
      <c r="O8" s="28"/>
      <c r="P8" s="28"/>
      <c r="Q8" s="28"/>
      <c r="R8" s="28"/>
      <c r="S8" s="10">
        <v>0.91666666666666663</v>
      </c>
      <c r="T8" s="28"/>
      <c r="U8" s="9" t="s">
        <v>7</v>
      </c>
    </row>
    <row r="9" spans="2:25" ht="16.5" thickTop="1">
      <c r="B9" s="12"/>
      <c r="C9" s="13"/>
      <c r="D9" s="13"/>
      <c r="E9" s="14"/>
      <c r="F9" s="14"/>
      <c r="G9" s="15">
        <v>0.375</v>
      </c>
      <c r="H9" s="15">
        <v>0.70833333333333337</v>
      </c>
      <c r="I9" s="15">
        <v>4.1666666666666664E-2</v>
      </c>
      <c r="J9" s="17"/>
      <c r="K9" s="17"/>
      <c r="L9" s="17"/>
      <c r="M9" s="17"/>
      <c r="N9" s="17"/>
      <c r="O9" s="17"/>
      <c r="P9" s="17"/>
      <c r="Q9" s="17"/>
      <c r="R9" s="38"/>
      <c r="S9" s="17"/>
      <c r="T9" s="17"/>
      <c r="U9" s="18"/>
    </row>
    <row r="10" spans="2:25">
      <c r="B10" s="19"/>
      <c r="C10" s="13"/>
      <c r="D10" s="13"/>
      <c r="E10" s="20"/>
      <c r="F10" s="20"/>
      <c r="G10" s="21">
        <v>0.45833333333333331</v>
      </c>
      <c r="H10" s="21">
        <v>0.66666666666666663</v>
      </c>
      <c r="I10" s="21"/>
      <c r="J10" s="17"/>
      <c r="K10" s="17"/>
      <c r="L10" s="17"/>
      <c r="M10" s="17"/>
      <c r="N10" s="17"/>
      <c r="O10" s="17"/>
      <c r="P10" s="17"/>
      <c r="Q10" s="17"/>
      <c r="R10" s="38"/>
      <c r="S10" s="17"/>
      <c r="T10" s="17"/>
      <c r="U10" s="23"/>
    </row>
    <row r="11" spans="2:25">
      <c r="B11" s="19"/>
      <c r="C11" s="13"/>
      <c r="D11" s="13"/>
      <c r="E11" s="20"/>
      <c r="F11" s="20"/>
      <c r="G11" s="21">
        <v>0.41666666666666669</v>
      </c>
      <c r="H11" s="21">
        <v>0.95833333333333337</v>
      </c>
      <c r="I11" s="21">
        <v>4.1666666666666664E-2</v>
      </c>
      <c r="J11" s="17"/>
      <c r="K11" s="17"/>
      <c r="L11" s="17"/>
      <c r="M11" s="17"/>
      <c r="N11" s="17"/>
      <c r="O11" s="17"/>
      <c r="P11" s="17"/>
      <c r="Q11" s="17"/>
      <c r="R11" s="38"/>
      <c r="S11" s="17"/>
      <c r="T11" s="17"/>
      <c r="U11" s="23"/>
    </row>
    <row r="12" spans="2:25">
      <c r="B12" s="19"/>
      <c r="C12" s="13"/>
      <c r="D12" s="13"/>
      <c r="E12" s="20"/>
      <c r="F12" s="20"/>
      <c r="G12" s="21">
        <v>0.41666666666666669</v>
      </c>
      <c r="H12" s="21">
        <v>0.83333333333333337</v>
      </c>
      <c r="I12" s="21">
        <v>4.1666666666666664E-2</v>
      </c>
      <c r="J12" s="17"/>
      <c r="K12" s="17"/>
      <c r="L12" s="17"/>
      <c r="M12" s="17"/>
      <c r="N12" s="17"/>
      <c r="O12" s="17"/>
      <c r="P12" s="17"/>
      <c r="Q12" s="17"/>
      <c r="R12" s="38"/>
      <c r="S12" s="17"/>
      <c r="T12" s="17"/>
      <c r="U12" s="23"/>
    </row>
    <row r="13" spans="2:25">
      <c r="B13" s="19"/>
      <c r="C13" s="13"/>
      <c r="D13" s="13"/>
      <c r="E13" s="20"/>
      <c r="F13" s="20"/>
      <c r="G13" s="21">
        <v>0.41666666666666669</v>
      </c>
      <c r="H13" s="21">
        <v>0.79166666666666663</v>
      </c>
      <c r="I13" s="21">
        <v>4.1666666666666664E-2</v>
      </c>
      <c r="J13" s="17"/>
      <c r="K13" s="17"/>
      <c r="L13" s="17"/>
      <c r="M13" s="17"/>
      <c r="N13" s="17"/>
      <c r="O13" s="17"/>
      <c r="P13" s="17"/>
      <c r="Q13" s="17"/>
      <c r="R13" s="38"/>
      <c r="S13" s="17"/>
      <c r="T13" s="17"/>
      <c r="U13" s="23"/>
    </row>
    <row r="14" spans="2:25">
      <c r="B14" s="19"/>
      <c r="C14" s="13"/>
      <c r="D14" s="13"/>
      <c r="E14" s="20"/>
      <c r="F14" s="20"/>
      <c r="G14" s="21">
        <v>0.375</v>
      </c>
      <c r="H14" s="21">
        <v>0.85416666666666663</v>
      </c>
      <c r="I14" s="21">
        <v>4.1666666666666664E-2</v>
      </c>
      <c r="J14" s="17"/>
      <c r="K14" s="17"/>
      <c r="L14" s="17"/>
      <c r="M14" s="17"/>
      <c r="N14" s="17"/>
      <c r="O14" s="17"/>
      <c r="P14" s="17"/>
      <c r="Q14" s="17"/>
      <c r="R14" s="38"/>
      <c r="S14" s="17"/>
      <c r="T14" s="17"/>
      <c r="U14" s="23"/>
    </row>
    <row r="15" spans="2:25">
      <c r="B15" s="19"/>
      <c r="C15" s="13"/>
      <c r="D15" s="13"/>
      <c r="E15" s="20"/>
      <c r="F15" s="20"/>
      <c r="G15" s="21">
        <v>0.375</v>
      </c>
      <c r="H15" s="21">
        <v>0.79166666666666663</v>
      </c>
      <c r="I15" s="21">
        <v>4.1666666666666664E-2</v>
      </c>
      <c r="J15" s="17"/>
      <c r="K15" s="17"/>
      <c r="L15" s="17"/>
      <c r="M15" s="17"/>
      <c r="N15" s="17"/>
      <c r="O15" s="17"/>
      <c r="P15" s="17"/>
      <c r="Q15" s="17"/>
      <c r="R15" s="38"/>
      <c r="S15" s="17"/>
      <c r="T15" s="17"/>
      <c r="U15" s="23"/>
      <c r="Y15" s="24"/>
    </row>
    <row r="16" spans="2:25">
      <c r="B16" s="19"/>
      <c r="C16" s="13"/>
      <c r="D16" s="13"/>
      <c r="E16" s="20"/>
      <c r="F16" s="20"/>
      <c r="G16" s="21">
        <v>0.375</v>
      </c>
      <c r="H16" s="21">
        <v>0.77083333333333337</v>
      </c>
      <c r="I16" s="21">
        <v>4.1666666666666664E-2</v>
      </c>
      <c r="J16" s="17"/>
      <c r="K16" s="17"/>
      <c r="L16" s="17"/>
      <c r="M16" s="17"/>
      <c r="N16" s="17"/>
      <c r="O16" s="17"/>
      <c r="P16" s="17"/>
      <c r="Q16" s="17"/>
      <c r="R16" s="38"/>
      <c r="S16" s="17"/>
      <c r="T16" s="17"/>
      <c r="U16" s="23"/>
    </row>
    <row r="17" spans="2:21">
      <c r="B17" s="19"/>
      <c r="C17" s="13"/>
      <c r="D17" s="13"/>
      <c r="E17" s="20"/>
      <c r="F17" s="20"/>
      <c r="G17" s="21">
        <v>0.41666666666666669</v>
      </c>
      <c r="H17" s="21">
        <v>1.0416666666666667</v>
      </c>
      <c r="I17" s="21">
        <v>4.1666666666666664E-2</v>
      </c>
      <c r="J17" s="17"/>
      <c r="K17" s="17"/>
      <c r="L17" s="17"/>
      <c r="M17" s="17"/>
      <c r="N17" s="17"/>
      <c r="O17" s="17"/>
      <c r="P17" s="17"/>
      <c r="Q17" s="17"/>
      <c r="R17" s="38"/>
      <c r="S17" s="17"/>
      <c r="T17" s="17"/>
      <c r="U17" s="23"/>
    </row>
    <row r="18" spans="2:21">
      <c r="B18" s="19"/>
      <c r="C18" s="13"/>
      <c r="D18" s="13"/>
      <c r="E18" s="20"/>
      <c r="F18" s="20"/>
      <c r="G18" s="21">
        <v>0.41666666666666669</v>
      </c>
      <c r="H18" s="21">
        <v>0.5</v>
      </c>
      <c r="I18" s="21"/>
      <c r="J18" s="17"/>
      <c r="K18" s="17"/>
      <c r="L18" s="17"/>
      <c r="M18" s="17"/>
      <c r="N18" s="17"/>
      <c r="O18" s="17"/>
      <c r="P18" s="17"/>
      <c r="Q18" s="17"/>
      <c r="R18" s="38"/>
      <c r="S18" s="17"/>
      <c r="T18" s="17"/>
      <c r="U18" s="23"/>
    </row>
    <row r="19" spans="2:21">
      <c r="B19" s="19"/>
      <c r="C19" s="13"/>
      <c r="D19" s="13"/>
      <c r="E19" s="20"/>
      <c r="F19" s="20"/>
      <c r="G19" s="21"/>
      <c r="H19" s="21"/>
      <c r="I19" s="21"/>
      <c r="J19" s="17"/>
      <c r="K19" s="17"/>
      <c r="L19" s="17"/>
      <c r="M19" s="17"/>
      <c r="N19" s="17"/>
      <c r="O19" s="17"/>
      <c r="P19" s="17"/>
      <c r="Q19" s="17"/>
      <c r="R19" s="38"/>
      <c r="S19" s="17"/>
      <c r="T19" s="17"/>
      <c r="U19" s="23"/>
    </row>
    <row r="20" spans="2:21">
      <c r="B20" s="19"/>
      <c r="C20" s="13"/>
      <c r="D20" s="13"/>
      <c r="E20" s="20"/>
      <c r="F20" s="20"/>
      <c r="G20" s="21">
        <v>0.375</v>
      </c>
      <c r="H20" s="21">
        <v>0.75</v>
      </c>
      <c r="I20" s="21">
        <v>4.1666666666666664E-2</v>
      </c>
      <c r="J20" s="17"/>
      <c r="K20" s="17"/>
      <c r="L20" s="17"/>
      <c r="M20" s="17"/>
      <c r="N20" s="17"/>
      <c r="O20" s="17"/>
      <c r="P20" s="17"/>
      <c r="Q20" s="17"/>
      <c r="R20" s="38"/>
      <c r="S20" s="17"/>
      <c r="T20" s="17"/>
      <c r="U20" s="23"/>
    </row>
    <row r="21" spans="2:21">
      <c r="B21" s="19"/>
      <c r="C21" s="13"/>
      <c r="D21" s="13"/>
      <c r="E21" s="20"/>
      <c r="F21" s="20"/>
      <c r="G21" s="21">
        <v>0.375</v>
      </c>
      <c r="H21" s="21">
        <v>0.75</v>
      </c>
      <c r="I21" s="21">
        <v>4.1666666666666664E-2</v>
      </c>
      <c r="J21" s="17"/>
      <c r="K21" s="17"/>
      <c r="L21" s="17"/>
      <c r="M21" s="17"/>
      <c r="N21" s="17"/>
      <c r="O21" s="17"/>
      <c r="P21" s="17"/>
      <c r="Q21" s="17"/>
      <c r="R21" s="38"/>
      <c r="S21" s="17"/>
      <c r="T21" s="17"/>
      <c r="U21" s="23"/>
    </row>
    <row r="22" spans="2:21">
      <c r="B22" s="19"/>
      <c r="C22" s="13"/>
      <c r="D22" s="13"/>
      <c r="E22" s="20"/>
      <c r="F22" s="20"/>
      <c r="G22" s="21">
        <v>0.375</v>
      </c>
      <c r="H22" s="21">
        <v>0.75</v>
      </c>
      <c r="I22" s="21">
        <v>4.1666666666666664E-2</v>
      </c>
      <c r="J22" s="17"/>
      <c r="K22" s="17"/>
      <c r="L22" s="17"/>
      <c r="M22" s="17"/>
      <c r="N22" s="17"/>
      <c r="O22" s="17"/>
      <c r="P22" s="17"/>
      <c r="Q22" s="17"/>
      <c r="R22" s="38"/>
      <c r="S22" s="17"/>
      <c r="T22" s="17"/>
      <c r="U22" s="23"/>
    </row>
    <row r="23" spans="2:21">
      <c r="B23" s="19"/>
      <c r="C23" s="13"/>
      <c r="D23" s="13"/>
      <c r="E23" s="20"/>
      <c r="F23" s="20"/>
      <c r="G23" s="21">
        <v>0.375</v>
      </c>
      <c r="H23" s="21">
        <v>0.75</v>
      </c>
      <c r="I23" s="21">
        <v>4.1666666666666664E-2</v>
      </c>
      <c r="J23" s="17"/>
      <c r="K23" s="17"/>
      <c r="L23" s="17"/>
      <c r="M23" s="17"/>
      <c r="N23" s="17"/>
      <c r="O23" s="17"/>
      <c r="P23" s="17"/>
      <c r="Q23" s="17"/>
      <c r="R23" s="38"/>
      <c r="S23" s="17"/>
      <c r="T23" s="17"/>
      <c r="U23" s="23"/>
    </row>
    <row r="24" spans="2:21">
      <c r="B24" s="19"/>
      <c r="C24" s="13"/>
      <c r="D24" s="13"/>
      <c r="E24" s="20"/>
      <c r="F24" s="20"/>
      <c r="G24" s="21">
        <v>0.375</v>
      </c>
      <c r="H24" s="21">
        <v>0.75</v>
      </c>
      <c r="I24" s="21">
        <v>4.1666666666666664E-2</v>
      </c>
      <c r="J24" s="17"/>
      <c r="K24" s="17"/>
      <c r="L24" s="17"/>
      <c r="M24" s="17"/>
      <c r="N24" s="17"/>
      <c r="O24" s="17"/>
      <c r="P24" s="17"/>
      <c r="Q24" s="17"/>
      <c r="R24" s="38"/>
      <c r="S24" s="17"/>
      <c r="T24" s="17"/>
      <c r="U24" s="23"/>
    </row>
    <row r="25" spans="2:21">
      <c r="B25" s="19"/>
      <c r="C25" s="13"/>
      <c r="D25" s="13"/>
      <c r="E25" s="20"/>
      <c r="F25" s="20"/>
      <c r="G25" s="21">
        <v>0.54166666666666663</v>
      </c>
      <c r="H25" s="21">
        <v>0.70833333333333337</v>
      </c>
      <c r="I25" s="21"/>
      <c r="J25" s="17"/>
      <c r="K25" s="17"/>
      <c r="L25" s="17"/>
      <c r="M25" s="17"/>
      <c r="N25" s="17"/>
      <c r="O25" s="17"/>
      <c r="P25" s="17"/>
      <c r="Q25" s="17"/>
      <c r="R25" s="38"/>
      <c r="S25" s="17"/>
      <c r="T25" s="17"/>
      <c r="U25" s="23"/>
    </row>
    <row r="26" spans="2:21">
      <c r="B26" s="19"/>
      <c r="C26" s="13"/>
      <c r="D26" s="13"/>
      <c r="E26" s="20"/>
      <c r="F26" s="20"/>
      <c r="G26" s="21"/>
      <c r="H26" s="21"/>
      <c r="I26" s="21"/>
      <c r="J26" s="17"/>
      <c r="K26" s="17"/>
      <c r="L26" s="17"/>
      <c r="M26" s="17"/>
      <c r="N26" s="17"/>
      <c r="O26" s="17"/>
      <c r="P26" s="17"/>
      <c r="Q26" s="17"/>
      <c r="R26" s="38"/>
      <c r="S26" s="17"/>
      <c r="T26" s="17"/>
      <c r="U26" s="23"/>
    </row>
    <row r="27" spans="2:21">
      <c r="B27" s="19"/>
      <c r="C27" s="13"/>
      <c r="D27" s="13"/>
      <c r="E27" s="20"/>
      <c r="F27" s="20"/>
      <c r="G27" s="21">
        <v>0.375</v>
      </c>
      <c r="H27" s="21">
        <v>1.0625</v>
      </c>
      <c r="I27" s="21">
        <v>4.1666666666666664E-2</v>
      </c>
      <c r="J27" s="17"/>
      <c r="K27" s="17"/>
      <c r="L27" s="17"/>
      <c r="M27" s="17"/>
      <c r="N27" s="17"/>
      <c r="O27" s="17"/>
      <c r="P27" s="17"/>
      <c r="Q27" s="17"/>
      <c r="R27" s="38"/>
      <c r="S27" s="17"/>
      <c r="T27" s="17"/>
      <c r="U27" s="23"/>
    </row>
    <row r="28" spans="2:21">
      <c r="B28" s="19"/>
      <c r="C28" s="13"/>
      <c r="D28" s="13"/>
      <c r="E28" s="20"/>
      <c r="F28" s="20"/>
      <c r="G28" s="21"/>
      <c r="H28" s="21"/>
      <c r="I28" s="21"/>
      <c r="J28" s="17"/>
      <c r="K28" s="17"/>
      <c r="L28" s="17"/>
      <c r="M28" s="17"/>
      <c r="N28" s="17"/>
      <c r="O28" s="17"/>
      <c r="P28" s="17"/>
      <c r="Q28" s="17"/>
      <c r="R28" s="38"/>
      <c r="S28" s="17"/>
      <c r="T28" s="17"/>
      <c r="U28" s="23"/>
    </row>
    <row r="29" spans="2:21">
      <c r="B29" s="19"/>
      <c r="C29" s="13"/>
      <c r="D29" s="13"/>
      <c r="E29" s="20">
        <v>1</v>
      </c>
      <c r="F29" s="20"/>
      <c r="G29" s="21"/>
      <c r="H29" s="21"/>
      <c r="I29" s="21"/>
      <c r="J29" s="17"/>
      <c r="K29" s="17"/>
      <c r="L29" s="17"/>
      <c r="M29" s="17"/>
      <c r="N29" s="17"/>
      <c r="O29" s="17"/>
      <c r="P29" s="17"/>
      <c r="Q29" s="17"/>
      <c r="R29" s="38"/>
      <c r="S29" s="17"/>
      <c r="T29" s="17"/>
      <c r="U29" s="23"/>
    </row>
    <row r="30" spans="2:21">
      <c r="B30" s="19"/>
      <c r="C30" s="13"/>
      <c r="D30" s="13"/>
      <c r="E30" s="20">
        <v>1</v>
      </c>
      <c r="F30" s="20"/>
      <c r="G30" s="21"/>
      <c r="H30" s="21"/>
      <c r="I30" s="21"/>
      <c r="J30" s="17"/>
      <c r="K30" s="17"/>
      <c r="L30" s="17"/>
      <c r="M30" s="17"/>
      <c r="N30" s="17"/>
      <c r="O30" s="17"/>
      <c r="P30" s="17"/>
      <c r="Q30" s="17"/>
      <c r="R30" s="38"/>
      <c r="S30" s="17"/>
      <c r="T30" s="17"/>
      <c r="U30" s="23"/>
    </row>
    <row r="31" spans="2:21">
      <c r="B31" s="19"/>
      <c r="C31" s="13"/>
      <c r="D31" s="13"/>
      <c r="E31" s="20"/>
      <c r="F31" s="20" t="s">
        <v>16</v>
      </c>
      <c r="G31" s="21"/>
      <c r="H31" s="21"/>
      <c r="I31" s="21"/>
      <c r="J31" s="17"/>
      <c r="K31" s="17"/>
      <c r="L31" s="17"/>
      <c r="M31" s="17"/>
      <c r="N31" s="17"/>
      <c r="O31" s="17"/>
      <c r="P31" s="17"/>
      <c r="Q31" s="17"/>
      <c r="R31" s="38"/>
      <c r="S31" s="17"/>
      <c r="T31" s="17"/>
      <c r="U31" s="23"/>
    </row>
    <row r="32" spans="2:21">
      <c r="B32" s="19"/>
      <c r="C32" s="13"/>
      <c r="D32" s="13"/>
      <c r="E32" s="20"/>
      <c r="F32" s="20"/>
      <c r="G32" s="21">
        <v>0.375</v>
      </c>
      <c r="H32" s="21">
        <v>1.0625</v>
      </c>
      <c r="I32" s="21">
        <v>4.1666666666666664E-2</v>
      </c>
      <c r="J32" s="17"/>
      <c r="K32" s="17"/>
      <c r="L32" s="17"/>
      <c r="M32" s="17"/>
      <c r="N32" s="17"/>
      <c r="O32" s="17"/>
      <c r="P32" s="17"/>
      <c r="Q32" s="17"/>
      <c r="R32" s="38"/>
      <c r="S32" s="17"/>
      <c r="T32" s="17"/>
      <c r="U32" s="23"/>
    </row>
    <row r="33" spans="2:21">
      <c r="B33" s="19"/>
      <c r="C33" s="13"/>
      <c r="D33" s="13"/>
      <c r="E33" s="20"/>
      <c r="F33" s="20"/>
      <c r="G33" s="21">
        <v>0.375</v>
      </c>
      <c r="H33" s="21">
        <v>1.0625</v>
      </c>
      <c r="I33" s="21">
        <v>4.1666666666666664E-2</v>
      </c>
      <c r="J33" s="17"/>
      <c r="K33" s="17"/>
      <c r="L33" s="17"/>
      <c r="M33" s="17"/>
      <c r="N33" s="17"/>
      <c r="O33" s="17"/>
      <c r="P33" s="17"/>
      <c r="Q33" s="17"/>
      <c r="R33" s="38"/>
      <c r="S33" s="17"/>
      <c r="T33" s="17"/>
      <c r="U33" s="23"/>
    </row>
    <row r="34" spans="2:21">
      <c r="B34" s="19"/>
      <c r="C34" s="13"/>
      <c r="D34" s="13"/>
      <c r="E34" s="20"/>
      <c r="F34" s="20"/>
      <c r="G34" s="21">
        <v>0.375</v>
      </c>
      <c r="H34" s="21">
        <v>1.0625</v>
      </c>
      <c r="I34" s="21">
        <v>4.1666666666666664E-2</v>
      </c>
      <c r="J34" s="17"/>
      <c r="K34" s="17"/>
      <c r="L34" s="17"/>
      <c r="M34" s="17"/>
      <c r="N34" s="17"/>
      <c r="O34" s="17"/>
      <c r="P34" s="17"/>
      <c r="Q34" s="17"/>
      <c r="R34" s="38"/>
      <c r="S34" s="17"/>
      <c r="T34" s="17"/>
      <c r="U34" s="23"/>
    </row>
    <row r="35" spans="2:21">
      <c r="B35" s="19"/>
      <c r="C35" s="13"/>
      <c r="D35" s="13"/>
      <c r="E35" s="20"/>
      <c r="F35" s="20"/>
      <c r="G35" s="21">
        <v>0.35416666666666669</v>
      </c>
      <c r="H35" s="21">
        <v>0.9375</v>
      </c>
      <c r="I35" s="21">
        <v>8.3333333333333329E-2</v>
      </c>
      <c r="J35" s="17"/>
      <c r="K35" s="17"/>
      <c r="L35" s="17"/>
      <c r="M35" s="17"/>
      <c r="N35" s="17"/>
      <c r="O35" s="17"/>
      <c r="P35" s="17"/>
      <c r="Q35" s="17"/>
      <c r="R35" s="38"/>
      <c r="S35" s="17"/>
      <c r="T35" s="17"/>
      <c r="U35" s="23"/>
    </row>
    <row r="36" spans="2:21">
      <c r="B36" s="19"/>
      <c r="C36" s="13"/>
      <c r="D36" s="13"/>
      <c r="E36" s="20"/>
      <c r="F36" s="20"/>
      <c r="G36" s="21">
        <v>0.375</v>
      </c>
      <c r="H36" s="21">
        <v>1.0625</v>
      </c>
      <c r="I36" s="21">
        <v>4.1666666666666664E-2</v>
      </c>
      <c r="J36" s="17"/>
      <c r="K36" s="17"/>
      <c r="L36" s="17"/>
      <c r="M36" s="17"/>
      <c r="N36" s="17"/>
      <c r="O36" s="17"/>
      <c r="P36" s="17"/>
      <c r="Q36" s="17"/>
      <c r="R36" s="38"/>
      <c r="S36" s="17"/>
      <c r="T36" s="17"/>
      <c r="U36" s="23"/>
    </row>
    <row r="37" spans="2:21">
      <c r="B37" s="19"/>
      <c r="C37" s="13"/>
      <c r="D37" s="13"/>
      <c r="E37" s="20"/>
      <c r="F37" s="20"/>
      <c r="G37" s="21">
        <v>0.375</v>
      </c>
      <c r="H37" s="21">
        <v>1.0625</v>
      </c>
      <c r="I37" s="21">
        <v>4.1666666666666664E-2</v>
      </c>
      <c r="J37" s="17"/>
      <c r="K37" s="17"/>
      <c r="L37" s="17"/>
      <c r="M37" s="17"/>
      <c r="N37" s="17"/>
      <c r="O37" s="17"/>
      <c r="P37" s="17"/>
      <c r="Q37" s="17"/>
      <c r="R37" s="38"/>
      <c r="S37" s="17"/>
      <c r="T37" s="17"/>
      <c r="U37" s="23"/>
    </row>
    <row r="38" spans="2:21">
      <c r="B38" s="19"/>
      <c r="C38" s="13"/>
      <c r="D38" s="13"/>
      <c r="E38" s="20"/>
      <c r="F38" s="20"/>
      <c r="G38" s="21">
        <v>0.35416666666666669</v>
      </c>
      <c r="H38" s="21">
        <v>0.39583333333333331</v>
      </c>
      <c r="I38" s="21">
        <v>0</v>
      </c>
      <c r="J38" s="17"/>
      <c r="K38" s="17"/>
      <c r="L38" s="17"/>
      <c r="M38" s="17"/>
      <c r="N38" s="17"/>
      <c r="O38" s="17"/>
      <c r="P38" s="17"/>
      <c r="Q38" s="17"/>
      <c r="R38" s="38"/>
      <c r="S38" s="17"/>
      <c r="T38" s="17"/>
      <c r="U38" s="23"/>
    </row>
    <row r="39" spans="2:21">
      <c r="B39" s="19"/>
      <c r="C39" s="31"/>
      <c r="D39" s="31"/>
      <c r="E39" s="20"/>
      <c r="F39" s="20"/>
      <c r="G39" s="21">
        <v>0.375</v>
      </c>
      <c r="H39" s="21">
        <v>1.0625</v>
      </c>
      <c r="I39" s="21">
        <v>4.1666666666666664E-2</v>
      </c>
      <c r="J39" s="32"/>
      <c r="K39" s="32"/>
      <c r="L39" s="32"/>
      <c r="M39" s="33"/>
      <c r="N39" s="32"/>
      <c r="O39" s="32"/>
      <c r="P39" s="32"/>
      <c r="Q39" s="32"/>
      <c r="R39" s="39"/>
      <c r="S39" s="32"/>
      <c r="T39" s="32"/>
      <c r="U39" s="23"/>
    </row>
    <row r="40" spans="2:21">
      <c r="B40" s="8"/>
      <c r="C40" s="8"/>
      <c r="D40" s="8"/>
      <c r="E40" s="8"/>
      <c r="F40" s="8"/>
      <c r="G40" s="8"/>
      <c r="H40" s="8"/>
      <c r="I40" s="17"/>
      <c r="J40" s="17"/>
      <c r="K40" s="17"/>
      <c r="L40" s="25"/>
      <c r="M40" s="32"/>
      <c r="N40" s="32"/>
      <c r="O40" s="17"/>
      <c r="P40" s="17"/>
      <c r="Q40" s="17"/>
      <c r="R40" s="26"/>
      <c r="S40" s="17"/>
      <c r="T40" s="17"/>
      <c r="U40" s="8"/>
    </row>
    <row r="41" spans="2:21">
      <c r="E41" s="24" t="s">
        <v>21</v>
      </c>
      <c r="F41" s="24" t="s">
        <v>22</v>
      </c>
      <c r="G41" s="24" t="s">
        <v>23</v>
      </c>
      <c r="I41" s="27"/>
      <c r="N41" s="27"/>
    </row>
    <row r="42" spans="2:21">
      <c r="M42" s="24"/>
      <c r="N42" s="24"/>
      <c r="O42" s="24"/>
      <c r="P42" s="24"/>
    </row>
    <row r="44" spans="2:21">
      <c r="B44" s="6" t="s">
        <v>18</v>
      </c>
      <c r="C44" s="7"/>
      <c r="D44" s="31"/>
      <c r="E44" s="31"/>
      <c r="F44" s="31"/>
      <c r="G44" s="31"/>
      <c r="H44" s="31"/>
      <c r="I44" s="31"/>
      <c r="J44" s="31"/>
      <c r="K44" s="31" t="s">
        <v>19</v>
      </c>
      <c r="L44" s="31" t="s">
        <v>2</v>
      </c>
      <c r="M44" s="31" t="s">
        <v>2</v>
      </c>
      <c r="N44" s="31"/>
      <c r="O44" s="31"/>
      <c r="P44" s="31" t="s">
        <v>0</v>
      </c>
      <c r="Q44" s="31" t="s">
        <v>0</v>
      </c>
      <c r="R44" s="31" t="s">
        <v>1</v>
      </c>
      <c r="S44" s="31" t="s">
        <v>1</v>
      </c>
      <c r="T44" s="31" t="s">
        <v>34</v>
      </c>
      <c r="U44" s="31"/>
    </row>
    <row r="45" spans="2:21">
      <c r="B45" s="8" t="s">
        <v>8</v>
      </c>
      <c r="C45" s="8"/>
      <c r="D45" s="13">
        <v>1</v>
      </c>
      <c r="E45" s="13" t="s">
        <v>17</v>
      </c>
      <c r="F45" s="13" t="s">
        <v>24</v>
      </c>
      <c r="G45" s="13" t="s">
        <v>5</v>
      </c>
      <c r="H45" s="13" t="s">
        <v>5</v>
      </c>
      <c r="I45" s="13" t="s">
        <v>5</v>
      </c>
      <c r="J45" s="31"/>
      <c r="K45" s="31"/>
      <c r="L45" s="31"/>
      <c r="M45" s="31"/>
      <c r="N45" s="31"/>
      <c r="O45" s="31"/>
      <c r="P45" s="31"/>
      <c r="Q45" s="31"/>
      <c r="R45" s="31"/>
      <c r="S45" s="31"/>
      <c r="T45" s="13"/>
      <c r="U45" s="13" t="s">
        <v>20</v>
      </c>
    </row>
  </sheetData>
  <phoneticPr fontId="1"/>
  <conditionalFormatting sqref="D9:D38">
    <cfRule type="cellIs" dxfId="19" priority="1" operator="equal">
      <formula>"日"</formula>
    </cfRule>
    <cfRule type="cellIs" dxfId="18" priority="2" operator="equal">
      <formula>"土"</formula>
    </cfRule>
  </conditionalFormatting>
  <pageMargins left="0.7" right="0.7" top="0.75" bottom="0.75" header="0.3" footer="0.3"/>
  <pageSetup paperSize="9" orientation="portrait"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3E9F5E-0F12-458F-AF38-E6F139709D7B}">
  <dimension ref="B2:Y45"/>
  <sheetViews>
    <sheetView zoomScale="85" zoomScaleNormal="85" workbookViewId="0">
      <selection activeCell="S2" sqref="S2"/>
    </sheetView>
  </sheetViews>
  <sheetFormatPr defaultRowHeight="15.75"/>
  <cols>
    <col min="1" max="1" width="2.125" style="3" customWidth="1"/>
    <col min="2" max="2" width="19.125" style="3" customWidth="1"/>
    <col min="3" max="3" width="6.875" style="3" customWidth="1"/>
    <col min="4" max="4" width="11.375" style="3" bestFit="1" customWidth="1"/>
    <col min="5" max="5" width="7.5" style="3" customWidth="1"/>
    <col min="6" max="6" width="14" style="3" bestFit="1" customWidth="1"/>
    <col min="7" max="8" width="9.625" style="3" customWidth="1"/>
    <col min="9" max="9" width="8.875" style="3" bestFit="1" customWidth="1"/>
    <col min="10" max="10" width="9.75" style="3" customWidth="1"/>
    <col min="11" max="11" width="9.125" style="3" customWidth="1"/>
    <col min="12" max="13" width="8.875" style="3" bestFit="1" customWidth="1"/>
    <col min="14" max="14" width="8.875" style="3" customWidth="1"/>
    <col min="15" max="15" width="10.375" style="3" bestFit="1" customWidth="1"/>
    <col min="16" max="16" width="8.875" style="3" customWidth="1"/>
    <col min="17" max="17" width="11.5" style="3" customWidth="1"/>
    <col min="18" max="18" width="10" style="3" bestFit="1" customWidth="1"/>
    <col min="19" max="19" width="9.125" style="3" bestFit="1" customWidth="1"/>
    <col min="20" max="20" width="9.125" style="3" customWidth="1"/>
    <col min="21" max="21" width="18" style="3" customWidth="1"/>
    <col min="22" max="22" width="7.5" style="3" customWidth="1"/>
    <col min="23" max="30" width="9" style="3"/>
    <col min="31" max="31" width="32.375" style="3" customWidth="1"/>
    <col min="32" max="16384" width="9" style="3"/>
  </cols>
  <sheetData>
    <row r="2" spans="2:25" ht="24">
      <c r="B2" s="1">
        <v>45505</v>
      </c>
      <c r="C2" s="2"/>
      <c r="D2" s="2"/>
      <c r="E2" s="3" t="s">
        <v>6</v>
      </c>
      <c r="F2" s="4">
        <f>EDATE(B2,1)-1</f>
        <v>45535</v>
      </c>
      <c r="I2" s="3" t="s">
        <v>60</v>
      </c>
      <c r="K2" s="3" t="s">
        <v>61</v>
      </c>
      <c r="M2" s="37" t="str">
        <f ca="1">RIGHT(CELL("filename",A1),LEN(CELL("filename",A1))-FIND("]",CELL("filename",A1)))</f>
        <v>11青葉 花子</v>
      </c>
    </row>
    <row r="3" spans="2:25">
      <c r="B3" s="5">
        <f>B2</f>
        <v>45505</v>
      </c>
      <c r="C3" s="5"/>
      <c r="D3" s="5"/>
      <c r="E3" s="5" t="str">
        <f>E2</f>
        <v>締日</v>
      </c>
      <c r="F3" s="5">
        <f>F2</f>
        <v>45535</v>
      </c>
    </row>
    <row r="4" spans="2:25">
      <c r="B4" s="6" t="s">
        <v>18</v>
      </c>
      <c r="C4" s="31"/>
      <c r="D4" s="31"/>
      <c r="E4" s="31"/>
      <c r="F4" s="31"/>
      <c r="G4" s="31"/>
      <c r="H4" s="31"/>
      <c r="I4" s="31"/>
      <c r="J4" s="31"/>
      <c r="K4" s="31" t="s">
        <v>19</v>
      </c>
      <c r="L4" s="31" t="s">
        <v>2</v>
      </c>
      <c r="M4" s="31" t="s">
        <v>2</v>
      </c>
      <c r="N4" s="31"/>
      <c r="O4" s="31"/>
      <c r="P4" s="31" t="s">
        <v>0</v>
      </c>
      <c r="Q4" s="31" t="s">
        <v>0</v>
      </c>
      <c r="R4" s="31" t="s">
        <v>1</v>
      </c>
      <c r="S4" s="31" t="s">
        <v>1</v>
      </c>
      <c r="T4" s="31" t="s">
        <v>34</v>
      </c>
      <c r="U4" s="31"/>
    </row>
    <row r="5" spans="2:25">
      <c r="B5" s="8" t="s">
        <v>8</v>
      </c>
      <c r="C5" s="13"/>
      <c r="D5" s="13">
        <v>1</v>
      </c>
      <c r="E5" s="13" t="s">
        <v>17</v>
      </c>
      <c r="F5" s="13" t="s">
        <v>24</v>
      </c>
      <c r="G5" s="13" t="s">
        <v>5</v>
      </c>
      <c r="H5" s="13" t="s">
        <v>5</v>
      </c>
      <c r="I5" s="13" t="s">
        <v>5</v>
      </c>
      <c r="J5" s="31"/>
      <c r="K5" s="31"/>
      <c r="L5" s="31"/>
      <c r="M5" s="31"/>
      <c r="N5" s="31"/>
      <c r="O5" s="31"/>
      <c r="P5" s="31"/>
      <c r="Q5" s="31"/>
      <c r="R5" s="31"/>
      <c r="S5" s="31"/>
      <c r="T5" s="13"/>
      <c r="U5" s="13" t="s">
        <v>20</v>
      </c>
    </row>
    <row r="6" spans="2:25">
      <c r="H6" s="3" t="s">
        <v>73</v>
      </c>
    </row>
    <row r="7" spans="2:25" ht="47.25">
      <c r="J7" s="6" t="s">
        <v>62</v>
      </c>
      <c r="K7" s="6" t="s">
        <v>43</v>
      </c>
      <c r="L7" s="6" t="s">
        <v>35</v>
      </c>
      <c r="M7" s="6" t="s">
        <v>36</v>
      </c>
      <c r="N7" s="6" t="s">
        <v>37</v>
      </c>
      <c r="O7" s="6" t="s">
        <v>38</v>
      </c>
      <c r="P7" s="6" t="s">
        <v>39</v>
      </c>
      <c r="Q7" s="6" t="s">
        <v>40</v>
      </c>
      <c r="R7" s="6" t="s">
        <v>74</v>
      </c>
      <c r="S7" s="6" t="s">
        <v>41</v>
      </c>
      <c r="T7" s="6" t="s">
        <v>42</v>
      </c>
    </row>
    <row r="8" spans="2:25" ht="16.5" thickBot="1">
      <c r="B8" s="9" t="s">
        <v>3</v>
      </c>
      <c r="C8" s="9" t="s">
        <v>4</v>
      </c>
      <c r="D8" s="9" t="s">
        <v>33</v>
      </c>
      <c r="E8" s="9" t="s">
        <v>9</v>
      </c>
      <c r="F8" s="9" t="s">
        <v>16</v>
      </c>
      <c r="G8" s="9" t="s">
        <v>28</v>
      </c>
      <c r="H8" s="9" t="s">
        <v>27</v>
      </c>
      <c r="I8" s="9" t="s">
        <v>26</v>
      </c>
      <c r="J8" s="28"/>
      <c r="K8" s="28"/>
      <c r="L8" s="10">
        <v>0.3125</v>
      </c>
      <c r="M8" s="10">
        <v>0.33333333333333331</v>
      </c>
      <c r="N8" s="29">
        <v>1</v>
      </c>
      <c r="O8" s="28"/>
      <c r="P8" s="28"/>
      <c r="Q8" s="28"/>
      <c r="R8" s="28"/>
      <c r="S8" s="10">
        <v>0.91666666666666663</v>
      </c>
      <c r="T8" s="28"/>
      <c r="U8" s="9" t="s">
        <v>7</v>
      </c>
    </row>
    <row r="9" spans="2:25" ht="16.5" thickTop="1">
      <c r="B9" s="12">
        <f>B2</f>
        <v>45505</v>
      </c>
      <c r="C9" s="13" t="str">
        <f>TEXT(B9,"aaa")</f>
        <v>木</v>
      </c>
      <c r="D9" s="13" t="str">
        <f t="shared" ref="D9:D12" si="0">IF(C9="日",1,"")</f>
        <v/>
      </c>
      <c r="E9" s="14"/>
      <c r="F9" s="14"/>
      <c r="G9" s="15">
        <v>0.375</v>
      </c>
      <c r="H9" s="15">
        <v>0.70833333333333337</v>
      </c>
      <c r="I9" s="15">
        <v>4.1666666666666664E-2</v>
      </c>
      <c r="J9" s="17">
        <f>IF(D9="", H9-G9-I9, 0)</f>
        <v>0.29166666666666669</v>
      </c>
      <c r="K9" s="17">
        <f>IF( J9=0, 0, MAX($L$8-J9, 0) )</f>
        <v>2.0833333333333315E-2</v>
      </c>
      <c r="L9" s="17">
        <f>MIN($L$8,J9)</f>
        <v>0.29166666666666669</v>
      </c>
      <c r="M9" s="17">
        <f>MIN(J9,$M$8)-L9</f>
        <v>0</v>
      </c>
      <c r="N9" s="17">
        <f>MIN($M$8,J9)</f>
        <v>0.29166666666666669</v>
      </c>
      <c r="O9" s="17" t="str">
        <f ca="1">IF(C9&lt;&gt;"土", "", SUM(OFFSET(N9,-6,0):N9))</f>
        <v/>
      </c>
      <c r="P9" s="17" t="str">
        <f ca="1">IF(O9&lt;&gt;"",MAX(O9-VALUE("40:00"),0),"")</f>
        <v/>
      </c>
      <c r="Q9" s="17">
        <f>IF(J9&gt;$M$8, J9-$M$8, 0)</f>
        <v>0</v>
      </c>
      <c r="R9" s="38"/>
      <c r="S9" s="17">
        <f>IF($S$8&lt;H9,MIN(H9,"29:00")-MAX(G9,$S$8), 0)</f>
        <v>0</v>
      </c>
      <c r="T9" s="17">
        <f t="shared" ref="T9:T18" si="1">IF(D9&lt;&gt;"", H9-G9-I9, 0)</f>
        <v>0</v>
      </c>
      <c r="U9" s="18"/>
    </row>
    <row r="10" spans="2:25">
      <c r="B10" s="19">
        <f>B9+1</f>
        <v>45506</v>
      </c>
      <c r="C10" s="13" t="str">
        <f>TEXT(B10,"aaa")</f>
        <v>金</v>
      </c>
      <c r="D10" s="13" t="str">
        <f t="shared" si="0"/>
        <v/>
      </c>
      <c r="E10" s="20"/>
      <c r="F10" s="20"/>
      <c r="G10" s="21">
        <v>0.45833333333333331</v>
      </c>
      <c r="H10" s="21">
        <v>0.66666666666666663</v>
      </c>
      <c r="I10" s="21"/>
      <c r="J10" s="17">
        <f t="shared" ref="J10:J39" si="2">IF(D10="", H10-G10-I10, 0)</f>
        <v>0.20833333333333331</v>
      </c>
      <c r="K10" s="17">
        <f t="shared" ref="K10:K39" si="3">IF( J10=0, 0, MAX($L$8-J10, 0) )</f>
        <v>0.10416666666666669</v>
      </c>
      <c r="L10" s="17">
        <f t="shared" ref="L10:L39" si="4">MIN($L$8,J10)</f>
        <v>0.20833333333333331</v>
      </c>
      <c r="M10" s="17">
        <f t="shared" ref="M10:M39" si="5">MIN(J10,$M$8)-L10</f>
        <v>0</v>
      </c>
      <c r="N10" s="17">
        <f t="shared" ref="N10:N39" si="6">MIN($M$8,J10)</f>
        <v>0.20833333333333331</v>
      </c>
      <c r="O10" s="17" t="str">
        <f ca="1">IF(C10&lt;&gt;"土", "", SUM(OFFSET(N10,-6,0):N10))</f>
        <v/>
      </c>
      <c r="P10" s="17" t="str">
        <f t="shared" ref="P10:P39" ca="1" si="7">IF(O10&lt;&gt;"",MAX(O10-VALUE("40:00"),0),"")</f>
        <v/>
      </c>
      <c r="Q10" s="17">
        <f t="shared" ref="Q10:Q39" si="8">IF(J10&gt;$M$8, J10-$M$8, 0)</f>
        <v>0</v>
      </c>
      <c r="R10" s="38"/>
      <c r="S10" s="17">
        <f t="shared" ref="S10:S39" si="9">IF($S$8&lt;H10,MIN(H10,"29:00")-MAX(G10,$S$8), 0)</f>
        <v>0</v>
      </c>
      <c r="T10" s="17">
        <f t="shared" si="1"/>
        <v>0</v>
      </c>
      <c r="U10" s="23"/>
    </row>
    <row r="11" spans="2:25">
      <c r="B11" s="19">
        <f t="shared" ref="B11:B39" si="10">B10+1</f>
        <v>45507</v>
      </c>
      <c r="C11" s="13" t="str">
        <f t="shared" ref="C11:C39" si="11">TEXT(B11,"aaa")</f>
        <v>土</v>
      </c>
      <c r="D11" s="13" t="str">
        <f t="shared" si="0"/>
        <v/>
      </c>
      <c r="E11" s="20"/>
      <c r="F11" s="20"/>
      <c r="G11" s="21">
        <v>0.41666666666666669</v>
      </c>
      <c r="H11" s="21">
        <v>0.95833333333333337</v>
      </c>
      <c r="I11" s="21">
        <v>4.1666666666666664E-2</v>
      </c>
      <c r="J11" s="17">
        <f t="shared" si="2"/>
        <v>0.50000000000000011</v>
      </c>
      <c r="K11" s="17">
        <f t="shared" si="3"/>
        <v>0</v>
      </c>
      <c r="L11" s="17">
        <f t="shared" si="4"/>
        <v>0.3125</v>
      </c>
      <c r="M11" s="17">
        <f t="shared" si="5"/>
        <v>2.0833333333333315E-2</v>
      </c>
      <c r="N11" s="17">
        <f t="shared" si="6"/>
        <v>0.33333333333333331</v>
      </c>
      <c r="O11" s="17">
        <f ca="1">IF(C11&lt;&gt;"土", "", SUM(OFFSET(N11,-6,0):N11))</f>
        <v>1.8333333333333333</v>
      </c>
      <c r="P11" s="17">
        <f t="shared" ca="1" si="7"/>
        <v>0.16666666666666652</v>
      </c>
      <c r="Q11" s="17">
        <f t="shared" si="8"/>
        <v>0.1666666666666668</v>
      </c>
      <c r="R11" s="38"/>
      <c r="S11" s="17">
        <f t="shared" si="9"/>
        <v>4.1666666666666741E-2</v>
      </c>
      <c r="T11" s="17">
        <f t="shared" si="1"/>
        <v>0</v>
      </c>
      <c r="U11" s="23"/>
    </row>
    <row r="12" spans="2:25">
      <c r="B12" s="19">
        <f t="shared" si="10"/>
        <v>45508</v>
      </c>
      <c r="C12" s="13" t="str">
        <f t="shared" si="11"/>
        <v>日</v>
      </c>
      <c r="D12" s="13">
        <f t="shared" si="0"/>
        <v>1</v>
      </c>
      <c r="E12" s="20"/>
      <c r="F12" s="20"/>
      <c r="G12" s="21">
        <v>0.41666666666666669</v>
      </c>
      <c r="H12" s="21">
        <v>0.83333333333333337</v>
      </c>
      <c r="I12" s="21">
        <v>4.1666666666666664E-2</v>
      </c>
      <c r="J12" s="17">
        <f t="shared" si="2"/>
        <v>0</v>
      </c>
      <c r="K12" s="17">
        <f t="shared" si="3"/>
        <v>0</v>
      </c>
      <c r="L12" s="17">
        <f t="shared" si="4"/>
        <v>0</v>
      </c>
      <c r="M12" s="17">
        <f t="shared" si="5"/>
        <v>0</v>
      </c>
      <c r="N12" s="17">
        <f t="shared" si="6"/>
        <v>0</v>
      </c>
      <c r="O12" s="17" t="str">
        <f ca="1">IF(C12&lt;&gt;"土", "", SUM(OFFSET(N12,-6,0):N12))</f>
        <v/>
      </c>
      <c r="P12" s="17" t="str">
        <f t="shared" ca="1" si="7"/>
        <v/>
      </c>
      <c r="Q12" s="17">
        <f t="shared" si="8"/>
        <v>0</v>
      </c>
      <c r="R12" s="38"/>
      <c r="S12" s="17">
        <f t="shared" si="9"/>
        <v>0</v>
      </c>
      <c r="T12" s="17">
        <f t="shared" si="1"/>
        <v>0.375</v>
      </c>
      <c r="U12" s="23"/>
    </row>
    <row r="13" spans="2:25">
      <c r="B13" s="19">
        <f t="shared" si="10"/>
        <v>45509</v>
      </c>
      <c r="C13" s="13" t="str">
        <f t="shared" si="11"/>
        <v>月</v>
      </c>
      <c r="D13" s="13" t="str">
        <f>IF(C13="日",1,"")</f>
        <v/>
      </c>
      <c r="E13" s="20"/>
      <c r="F13" s="20"/>
      <c r="G13" s="21">
        <v>0.41666666666666669</v>
      </c>
      <c r="H13" s="21">
        <v>0.79166666666666663</v>
      </c>
      <c r="I13" s="21">
        <v>4.1666666666666664E-2</v>
      </c>
      <c r="J13" s="17">
        <f t="shared" si="2"/>
        <v>0.33333333333333326</v>
      </c>
      <c r="K13" s="17">
        <f t="shared" si="3"/>
        <v>0</v>
      </c>
      <c r="L13" s="17">
        <f t="shared" si="4"/>
        <v>0.3125</v>
      </c>
      <c r="M13" s="17">
        <f t="shared" si="5"/>
        <v>2.0833333333333259E-2</v>
      </c>
      <c r="N13" s="17">
        <f t="shared" si="6"/>
        <v>0.33333333333333326</v>
      </c>
      <c r="O13" s="17" t="str">
        <f ca="1">IF(C13&lt;&gt;"土", "", SUM(OFFSET(N13,-6,0):N13))</f>
        <v/>
      </c>
      <c r="P13" s="17" t="str">
        <f t="shared" ca="1" si="7"/>
        <v/>
      </c>
      <c r="Q13" s="17">
        <f t="shared" si="8"/>
        <v>0</v>
      </c>
      <c r="R13" s="38"/>
      <c r="S13" s="17">
        <f t="shared" si="9"/>
        <v>0</v>
      </c>
      <c r="T13" s="17">
        <f t="shared" si="1"/>
        <v>0</v>
      </c>
      <c r="U13" s="23"/>
    </row>
    <row r="14" spans="2:25">
      <c r="B14" s="19">
        <f t="shared" si="10"/>
        <v>45510</v>
      </c>
      <c r="C14" s="13" t="str">
        <f t="shared" si="11"/>
        <v>火</v>
      </c>
      <c r="D14" s="13" t="str">
        <f t="shared" ref="D14:D39" si="12">IF(C14="日",1,"")</f>
        <v/>
      </c>
      <c r="E14" s="20"/>
      <c r="F14" s="20"/>
      <c r="G14" s="21">
        <v>0.375</v>
      </c>
      <c r="H14" s="21">
        <v>0.85416666666666663</v>
      </c>
      <c r="I14" s="21">
        <v>4.1666666666666664E-2</v>
      </c>
      <c r="J14" s="17">
        <f t="shared" si="2"/>
        <v>0.43749999999999994</v>
      </c>
      <c r="K14" s="17">
        <f t="shared" si="3"/>
        <v>0</v>
      </c>
      <c r="L14" s="17">
        <f t="shared" si="4"/>
        <v>0.3125</v>
      </c>
      <c r="M14" s="17">
        <f t="shared" si="5"/>
        <v>2.0833333333333315E-2</v>
      </c>
      <c r="N14" s="17">
        <f t="shared" si="6"/>
        <v>0.33333333333333331</v>
      </c>
      <c r="O14" s="17" t="str">
        <f ca="1">IF(C14&lt;&gt;"土", "", SUM(OFFSET(N14,-6,0):N14))</f>
        <v/>
      </c>
      <c r="P14" s="17" t="str">
        <f t="shared" ca="1" si="7"/>
        <v/>
      </c>
      <c r="Q14" s="17">
        <f t="shared" si="8"/>
        <v>0.10416666666666663</v>
      </c>
      <c r="R14" s="38"/>
      <c r="S14" s="17">
        <f t="shared" si="9"/>
        <v>0</v>
      </c>
      <c r="T14" s="17">
        <f t="shared" si="1"/>
        <v>0</v>
      </c>
      <c r="U14" s="23"/>
    </row>
    <row r="15" spans="2:25">
      <c r="B15" s="19">
        <f t="shared" si="10"/>
        <v>45511</v>
      </c>
      <c r="C15" s="13" t="str">
        <f t="shared" si="11"/>
        <v>水</v>
      </c>
      <c r="D15" s="13" t="str">
        <f t="shared" si="12"/>
        <v/>
      </c>
      <c r="E15" s="20"/>
      <c r="F15" s="20"/>
      <c r="G15" s="21">
        <v>0.375</v>
      </c>
      <c r="H15" s="21">
        <v>0.79166666666666663</v>
      </c>
      <c r="I15" s="21">
        <v>4.1666666666666664E-2</v>
      </c>
      <c r="J15" s="17">
        <f t="shared" si="2"/>
        <v>0.37499999999999994</v>
      </c>
      <c r="K15" s="17">
        <f t="shared" si="3"/>
        <v>0</v>
      </c>
      <c r="L15" s="17">
        <f t="shared" si="4"/>
        <v>0.3125</v>
      </c>
      <c r="M15" s="17">
        <f t="shared" si="5"/>
        <v>2.0833333333333315E-2</v>
      </c>
      <c r="N15" s="17">
        <f t="shared" si="6"/>
        <v>0.33333333333333331</v>
      </c>
      <c r="O15" s="17" t="str">
        <f ca="1">IF(C15&lt;&gt;"土", "", SUM(OFFSET(N15,-6,0):N15))</f>
        <v/>
      </c>
      <c r="P15" s="17" t="str">
        <f t="shared" ca="1" si="7"/>
        <v/>
      </c>
      <c r="Q15" s="17">
        <f t="shared" si="8"/>
        <v>4.166666666666663E-2</v>
      </c>
      <c r="R15" s="38"/>
      <c r="S15" s="17">
        <f t="shared" si="9"/>
        <v>0</v>
      </c>
      <c r="T15" s="17">
        <f t="shared" si="1"/>
        <v>0</v>
      </c>
      <c r="U15" s="23"/>
      <c r="Y15" s="24"/>
    </row>
    <row r="16" spans="2:25">
      <c r="B16" s="19">
        <f t="shared" si="10"/>
        <v>45512</v>
      </c>
      <c r="C16" s="13" t="str">
        <f t="shared" si="11"/>
        <v>木</v>
      </c>
      <c r="D16" s="13" t="str">
        <f t="shared" si="12"/>
        <v/>
      </c>
      <c r="E16" s="20"/>
      <c r="F16" s="20"/>
      <c r="G16" s="21">
        <v>0.375</v>
      </c>
      <c r="H16" s="21">
        <v>0.77083333333333337</v>
      </c>
      <c r="I16" s="21">
        <v>4.1666666666666664E-2</v>
      </c>
      <c r="J16" s="17">
        <f t="shared" si="2"/>
        <v>0.35416666666666669</v>
      </c>
      <c r="K16" s="17">
        <f t="shared" si="3"/>
        <v>0</v>
      </c>
      <c r="L16" s="17">
        <f t="shared" si="4"/>
        <v>0.3125</v>
      </c>
      <c r="M16" s="17">
        <f t="shared" si="5"/>
        <v>2.0833333333333315E-2</v>
      </c>
      <c r="N16" s="17">
        <f t="shared" si="6"/>
        <v>0.33333333333333331</v>
      </c>
      <c r="O16" s="17" t="str">
        <f ca="1">IF(C16&lt;&gt;"土", "", SUM(OFFSET(N16,-6,0):N16))</f>
        <v/>
      </c>
      <c r="P16" s="17" t="str">
        <f t="shared" ca="1" si="7"/>
        <v/>
      </c>
      <c r="Q16" s="17">
        <f t="shared" si="8"/>
        <v>2.083333333333337E-2</v>
      </c>
      <c r="R16" s="38"/>
      <c r="S16" s="17">
        <f t="shared" si="9"/>
        <v>0</v>
      </c>
      <c r="T16" s="17">
        <f t="shared" si="1"/>
        <v>0</v>
      </c>
      <c r="U16" s="23"/>
    </row>
    <row r="17" spans="2:21">
      <c r="B17" s="19">
        <f t="shared" si="10"/>
        <v>45513</v>
      </c>
      <c r="C17" s="13" t="str">
        <f t="shared" si="11"/>
        <v>金</v>
      </c>
      <c r="D17" s="13" t="str">
        <f t="shared" si="12"/>
        <v/>
      </c>
      <c r="E17" s="20"/>
      <c r="F17" s="20"/>
      <c r="G17" s="21">
        <v>0.41666666666666669</v>
      </c>
      <c r="H17" s="21">
        <v>1.0416666666666667</v>
      </c>
      <c r="I17" s="21">
        <v>4.1666666666666664E-2</v>
      </c>
      <c r="J17" s="17">
        <f t="shared" si="2"/>
        <v>0.58333333333333337</v>
      </c>
      <c r="K17" s="17">
        <f t="shared" si="3"/>
        <v>0</v>
      </c>
      <c r="L17" s="17">
        <f t="shared" si="4"/>
        <v>0.3125</v>
      </c>
      <c r="M17" s="17">
        <f t="shared" si="5"/>
        <v>2.0833333333333315E-2</v>
      </c>
      <c r="N17" s="17">
        <f t="shared" si="6"/>
        <v>0.33333333333333331</v>
      </c>
      <c r="O17" s="17" t="str">
        <f ca="1">IF(C17&lt;&gt;"土", "", SUM(OFFSET(N17,-6,0):N17))</f>
        <v/>
      </c>
      <c r="P17" s="17" t="str">
        <f t="shared" ca="1" si="7"/>
        <v/>
      </c>
      <c r="Q17" s="17">
        <f t="shared" si="8"/>
        <v>0.25000000000000006</v>
      </c>
      <c r="R17" s="38"/>
      <c r="S17" s="17">
        <f t="shared" si="9"/>
        <v>0.12500000000000011</v>
      </c>
      <c r="T17" s="17">
        <f t="shared" si="1"/>
        <v>0</v>
      </c>
      <c r="U17" s="23"/>
    </row>
    <row r="18" spans="2:21">
      <c r="B18" s="19">
        <f t="shared" si="10"/>
        <v>45514</v>
      </c>
      <c r="C18" s="13" t="str">
        <f t="shared" si="11"/>
        <v>土</v>
      </c>
      <c r="D18" s="13" t="str">
        <f t="shared" si="12"/>
        <v/>
      </c>
      <c r="E18" s="20"/>
      <c r="F18" s="20"/>
      <c r="G18" s="21">
        <v>0.41666666666666669</v>
      </c>
      <c r="H18" s="21">
        <v>0.5</v>
      </c>
      <c r="I18" s="21"/>
      <c r="J18" s="17">
        <f t="shared" si="2"/>
        <v>8.3333333333333315E-2</v>
      </c>
      <c r="K18" s="17">
        <f t="shared" si="3"/>
        <v>0.22916666666666669</v>
      </c>
      <c r="L18" s="17">
        <f t="shared" si="4"/>
        <v>8.3333333333333315E-2</v>
      </c>
      <c r="M18" s="17">
        <f t="shared" si="5"/>
        <v>0</v>
      </c>
      <c r="N18" s="17">
        <f t="shared" si="6"/>
        <v>8.3333333333333315E-2</v>
      </c>
      <c r="O18" s="17">
        <f ca="1">IF(C18&lt;&gt;"土", "", SUM(OFFSET(N18,-6,0):N18))</f>
        <v>1.7499999999999996</v>
      </c>
      <c r="P18" s="17">
        <f t="shared" ca="1" si="7"/>
        <v>8.3333333333332815E-2</v>
      </c>
      <c r="Q18" s="17">
        <f t="shared" si="8"/>
        <v>0</v>
      </c>
      <c r="R18" s="38"/>
      <c r="S18" s="17">
        <f t="shared" si="9"/>
        <v>0</v>
      </c>
      <c r="T18" s="17">
        <f t="shared" si="1"/>
        <v>0</v>
      </c>
      <c r="U18" s="23"/>
    </row>
    <row r="19" spans="2:21">
      <c r="B19" s="19">
        <f t="shared" si="10"/>
        <v>45515</v>
      </c>
      <c r="C19" s="13" t="str">
        <f t="shared" si="11"/>
        <v>日</v>
      </c>
      <c r="D19" s="13">
        <f t="shared" si="12"/>
        <v>1</v>
      </c>
      <c r="E19" s="20"/>
      <c r="F19" s="20"/>
      <c r="G19" s="21"/>
      <c r="H19" s="21"/>
      <c r="I19" s="21"/>
      <c r="J19" s="17">
        <f t="shared" si="2"/>
        <v>0</v>
      </c>
      <c r="K19" s="17">
        <f t="shared" si="3"/>
        <v>0</v>
      </c>
      <c r="L19" s="17">
        <f t="shared" si="4"/>
        <v>0</v>
      </c>
      <c r="M19" s="17">
        <f t="shared" si="5"/>
        <v>0</v>
      </c>
      <c r="N19" s="17">
        <f t="shared" si="6"/>
        <v>0</v>
      </c>
      <c r="O19" s="17" t="str">
        <f ca="1">IF(C19&lt;&gt;"土", "", SUM(OFFSET(N19,-6,0):N19))</f>
        <v/>
      </c>
      <c r="P19" s="17" t="str">
        <f t="shared" ca="1" si="7"/>
        <v/>
      </c>
      <c r="Q19" s="17">
        <f t="shared" si="8"/>
        <v>0</v>
      </c>
      <c r="R19" s="38"/>
      <c r="S19" s="17">
        <f t="shared" si="9"/>
        <v>0</v>
      </c>
      <c r="T19" s="17">
        <f>IF(D19&lt;&gt;"", H19-G19-I19, 0)</f>
        <v>0</v>
      </c>
      <c r="U19" s="23"/>
    </row>
    <row r="20" spans="2:21">
      <c r="B20" s="19">
        <f t="shared" si="10"/>
        <v>45516</v>
      </c>
      <c r="C20" s="13" t="str">
        <f t="shared" si="11"/>
        <v>月</v>
      </c>
      <c r="D20" s="13" t="str">
        <f t="shared" si="12"/>
        <v/>
      </c>
      <c r="E20" s="20"/>
      <c r="F20" s="20"/>
      <c r="G20" s="21">
        <v>0.375</v>
      </c>
      <c r="H20" s="21">
        <v>0.75</v>
      </c>
      <c r="I20" s="21">
        <v>4.1666666666666664E-2</v>
      </c>
      <c r="J20" s="17">
        <f t="shared" si="2"/>
        <v>0.33333333333333331</v>
      </c>
      <c r="K20" s="17">
        <f t="shared" si="3"/>
        <v>0</v>
      </c>
      <c r="L20" s="17">
        <f t="shared" si="4"/>
        <v>0.3125</v>
      </c>
      <c r="M20" s="17">
        <f t="shared" si="5"/>
        <v>2.0833333333333315E-2</v>
      </c>
      <c r="N20" s="17">
        <f t="shared" si="6"/>
        <v>0.33333333333333331</v>
      </c>
      <c r="O20" s="17" t="str">
        <f ca="1">IF(C20&lt;&gt;"土", "", SUM(OFFSET(N20,-6,0):N20))</f>
        <v/>
      </c>
      <c r="P20" s="17" t="str">
        <f t="shared" ca="1" si="7"/>
        <v/>
      </c>
      <c r="Q20" s="17">
        <f t="shared" si="8"/>
        <v>0</v>
      </c>
      <c r="R20" s="38"/>
      <c r="S20" s="17">
        <f t="shared" si="9"/>
        <v>0</v>
      </c>
      <c r="T20" s="17">
        <f t="shared" ref="T20:T39" si="13">IF(D20&lt;&gt;"", H20-G20-I20, 0)</f>
        <v>0</v>
      </c>
      <c r="U20" s="23"/>
    </row>
    <row r="21" spans="2:21">
      <c r="B21" s="19">
        <f t="shared" si="10"/>
        <v>45517</v>
      </c>
      <c r="C21" s="13" t="str">
        <f t="shared" si="11"/>
        <v>火</v>
      </c>
      <c r="D21" s="13" t="str">
        <f t="shared" si="12"/>
        <v/>
      </c>
      <c r="E21" s="20"/>
      <c r="F21" s="20"/>
      <c r="G21" s="21">
        <v>0.375</v>
      </c>
      <c r="H21" s="21">
        <v>0.75</v>
      </c>
      <c r="I21" s="21">
        <v>4.1666666666666664E-2</v>
      </c>
      <c r="J21" s="17">
        <f t="shared" si="2"/>
        <v>0.33333333333333331</v>
      </c>
      <c r="K21" s="17">
        <f t="shared" si="3"/>
        <v>0</v>
      </c>
      <c r="L21" s="17">
        <f t="shared" si="4"/>
        <v>0.3125</v>
      </c>
      <c r="M21" s="17">
        <f t="shared" si="5"/>
        <v>2.0833333333333315E-2</v>
      </c>
      <c r="N21" s="17">
        <f t="shared" si="6"/>
        <v>0.33333333333333331</v>
      </c>
      <c r="O21" s="17" t="str">
        <f ca="1">IF(C21&lt;&gt;"土", "", SUM(OFFSET(N21,-6,0):N21))</f>
        <v/>
      </c>
      <c r="P21" s="17" t="str">
        <f t="shared" ca="1" si="7"/>
        <v/>
      </c>
      <c r="Q21" s="17">
        <f t="shared" si="8"/>
        <v>0</v>
      </c>
      <c r="R21" s="38"/>
      <c r="S21" s="17">
        <f t="shared" si="9"/>
        <v>0</v>
      </c>
      <c r="T21" s="17">
        <f t="shared" si="13"/>
        <v>0</v>
      </c>
      <c r="U21" s="23"/>
    </row>
    <row r="22" spans="2:21">
      <c r="B22" s="19">
        <f t="shared" si="10"/>
        <v>45518</v>
      </c>
      <c r="C22" s="13" t="str">
        <f t="shared" si="11"/>
        <v>水</v>
      </c>
      <c r="D22" s="13" t="str">
        <f t="shared" si="12"/>
        <v/>
      </c>
      <c r="E22" s="20"/>
      <c r="F22" s="20"/>
      <c r="G22" s="21">
        <v>0.375</v>
      </c>
      <c r="H22" s="21">
        <v>0.75</v>
      </c>
      <c r="I22" s="21">
        <v>4.1666666666666664E-2</v>
      </c>
      <c r="J22" s="17">
        <f t="shared" si="2"/>
        <v>0.33333333333333331</v>
      </c>
      <c r="K22" s="17">
        <f t="shared" si="3"/>
        <v>0</v>
      </c>
      <c r="L22" s="17">
        <f t="shared" si="4"/>
        <v>0.3125</v>
      </c>
      <c r="M22" s="17">
        <f t="shared" si="5"/>
        <v>2.0833333333333315E-2</v>
      </c>
      <c r="N22" s="17">
        <f t="shared" si="6"/>
        <v>0.33333333333333331</v>
      </c>
      <c r="O22" s="17" t="str">
        <f ca="1">IF(C22&lt;&gt;"土", "", SUM(OFFSET(N22,-6,0):N22))</f>
        <v/>
      </c>
      <c r="P22" s="17" t="str">
        <f t="shared" ca="1" si="7"/>
        <v/>
      </c>
      <c r="Q22" s="17">
        <f t="shared" si="8"/>
        <v>0</v>
      </c>
      <c r="R22" s="38"/>
      <c r="S22" s="17">
        <f t="shared" si="9"/>
        <v>0</v>
      </c>
      <c r="T22" s="17">
        <f t="shared" si="13"/>
        <v>0</v>
      </c>
      <c r="U22" s="23"/>
    </row>
    <row r="23" spans="2:21">
      <c r="B23" s="19">
        <f t="shared" si="10"/>
        <v>45519</v>
      </c>
      <c r="C23" s="13" t="str">
        <f t="shared" si="11"/>
        <v>木</v>
      </c>
      <c r="D23" s="13" t="str">
        <f t="shared" si="12"/>
        <v/>
      </c>
      <c r="E23" s="20"/>
      <c r="F23" s="20"/>
      <c r="G23" s="21">
        <v>0.375</v>
      </c>
      <c r="H23" s="21">
        <v>0.75</v>
      </c>
      <c r="I23" s="21">
        <v>4.1666666666666664E-2</v>
      </c>
      <c r="J23" s="17">
        <f t="shared" si="2"/>
        <v>0.33333333333333331</v>
      </c>
      <c r="K23" s="17">
        <f t="shared" si="3"/>
        <v>0</v>
      </c>
      <c r="L23" s="17">
        <f t="shared" si="4"/>
        <v>0.3125</v>
      </c>
      <c r="M23" s="17">
        <f t="shared" si="5"/>
        <v>2.0833333333333315E-2</v>
      </c>
      <c r="N23" s="17">
        <f t="shared" si="6"/>
        <v>0.33333333333333331</v>
      </c>
      <c r="O23" s="17" t="str">
        <f ca="1">IF(C23&lt;&gt;"土", "", SUM(OFFSET(N23,-6,0):N23))</f>
        <v/>
      </c>
      <c r="P23" s="17" t="str">
        <f t="shared" ca="1" si="7"/>
        <v/>
      </c>
      <c r="Q23" s="17">
        <f t="shared" si="8"/>
        <v>0</v>
      </c>
      <c r="R23" s="38"/>
      <c r="S23" s="17">
        <f t="shared" si="9"/>
        <v>0</v>
      </c>
      <c r="T23" s="17">
        <f t="shared" si="13"/>
        <v>0</v>
      </c>
      <c r="U23" s="23"/>
    </row>
    <row r="24" spans="2:21">
      <c r="B24" s="19">
        <f t="shared" si="10"/>
        <v>45520</v>
      </c>
      <c r="C24" s="13" t="str">
        <f t="shared" si="11"/>
        <v>金</v>
      </c>
      <c r="D24" s="13" t="str">
        <f t="shared" si="12"/>
        <v/>
      </c>
      <c r="E24" s="20"/>
      <c r="F24" s="20"/>
      <c r="G24" s="21">
        <v>0.375</v>
      </c>
      <c r="H24" s="21">
        <v>0.75</v>
      </c>
      <c r="I24" s="21">
        <v>4.1666666666666664E-2</v>
      </c>
      <c r="J24" s="17">
        <f t="shared" si="2"/>
        <v>0.33333333333333331</v>
      </c>
      <c r="K24" s="17">
        <f t="shared" si="3"/>
        <v>0</v>
      </c>
      <c r="L24" s="17">
        <f t="shared" si="4"/>
        <v>0.3125</v>
      </c>
      <c r="M24" s="17">
        <f t="shared" si="5"/>
        <v>2.0833333333333315E-2</v>
      </c>
      <c r="N24" s="17">
        <f t="shared" si="6"/>
        <v>0.33333333333333331</v>
      </c>
      <c r="O24" s="17" t="str">
        <f ca="1">IF(C24&lt;&gt;"土", "", SUM(OFFSET(N24,-6,0):N24))</f>
        <v/>
      </c>
      <c r="P24" s="17" t="str">
        <f t="shared" ca="1" si="7"/>
        <v/>
      </c>
      <c r="Q24" s="17">
        <f t="shared" si="8"/>
        <v>0</v>
      </c>
      <c r="R24" s="38"/>
      <c r="S24" s="17">
        <f t="shared" si="9"/>
        <v>0</v>
      </c>
      <c r="T24" s="17">
        <f t="shared" si="13"/>
        <v>0</v>
      </c>
      <c r="U24" s="23"/>
    </row>
    <row r="25" spans="2:21">
      <c r="B25" s="19">
        <f t="shared" si="10"/>
        <v>45521</v>
      </c>
      <c r="C25" s="13" t="str">
        <f t="shared" si="11"/>
        <v>土</v>
      </c>
      <c r="D25" s="13" t="str">
        <f t="shared" si="12"/>
        <v/>
      </c>
      <c r="E25" s="20"/>
      <c r="F25" s="20"/>
      <c r="G25" s="21">
        <v>0.54166666666666663</v>
      </c>
      <c r="H25" s="21">
        <v>0.70833333333333337</v>
      </c>
      <c r="I25" s="21"/>
      <c r="J25" s="17">
        <f t="shared" si="2"/>
        <v>0.16666666666666674</v>
      </c>
      <c r="K25" s="17">
        <f t="shared" si="3"/>
        <v>0.14583333333333326</v>
      </c>
      <c r="L25" s="17">
        <f t="shared" si="4"/>
        <v>0.16666666666666674</v>
      </c>
      <c r="M25" s="17">
        <f t="shared" si="5"/>
        <v>0</v>
      </c>
      <c r="N25" s="17">
        <f t="shared" si="6"/>
        <v>0.16666666666666674</v>
      </c>
      <c r="O25" s="17">
        <f ca="1">IF(C25&lt;&gt;"土", "", SUM(OFFSET(N25,-6,0):N25))</f>
        <v>1.8333333333333333</v>
      </c>
      <c r="P25" s="17">
        <f t="shared" ca="1" si="7"/>
        <v>0.16666666666666652</v>
      </c>
      <c r="Q25" s="17">
        <f t="shared" si="8"/>
        <v>0</v>
      </c>
      <c r="R25" s="38"/>
      <c r="S25" s="17">
        <f t="shared" si="9"/>
        <v>0</v>
      </c>
      <c r="T25" s="17">
        <f t="shared" si="13"/>
        <v>0</v>
      </c>
      <c r="U25" s="23"/>
    </row>
    <row r="26" spans="2:21">
      <c r="B26" s="19">
        <f t="shared" si="10"/>
        <v>45522</v>
      </c>
      <c r="C26" s="13" t="str">
        <f t="shared" si="11"/>
        <v>日</v>
      </c>
      <c r="D26" s="13">
        <f t="shared" si="12"/>
        <v>1</v>
      </c>
      <c r="E26" s="20"/>
      <c r="F26" s="20"/>
      <c r="G26" s="21"/>
      <c r="H26" s="21"/>
      <c r="I26" s="21"/>
      <c r="J26" s="17">
        <f t="shared" si="2"/>
        <v>0</v>
      </c>
      <c r="K26" s="17">
        <f t="shared" si="3"/>
        <v>0</v>
      </c>
      <c r="L26" s="17">
        <f t="shared" si="4"/>
        <v>0</v>
      </c>
      <c r="M26" s="17">
        <f t="shared" si="5"/>
        <v>0</v>
      </c>
      <c r="N26" s="17">
        <f t="shared" si="6"/>
        <v>0</v>
      </c>
      <c r="O26" s="17" t="str">
        <f ca="1">IF(C26&lt;&gt;"土", "", SUM(OFFSET(N26,-6,0):N26))</f>
        <v/>
      </c>
      <c r="P26" s="17" t="str">
        <f t="shared" ca="1" si="7"/>
        <v/>
      </c>
      <c r="Q26" s="17">
        <f t="shared" si="8"/>
        <v>0</v>
      </c>
      <c r="R26" s="38"/>
      <c r="S26" s="17">
        <f t="shared" si="9"/>
        <v>0</v>
      </c>
      <c r="T26" s="17">
        <f t="shared" si="13"/>
        <v>0</v>
      </c>
      <c r="U26" s="23"/>
    </row>
    <row r="27" spans="2:21">
      <c r="B27" s="19">
        <f t="shared" si="10"/>
        <v>45523</v>
      </c>
      <c r="C27" s="13" t="str">
        <f t="shared" si="11"/>
        <v>月</v>
      </c>
      <c r="D27" s="13" t="str">
        <f t="shared" si="12"/>
        <v/>
      </c>
      <c r="E27" s="20"/>
      <c r="F27" s="20"/>
      <c r="G27" s="21">
        <v>0.375</v>
      </c>
      <c r="H27" s="21">
        <v>1.0625</v>
      </c>
      <c r="I27" s="21">
        <v>4.1666666666666664E-2</v>
      </c>
      <c r="J27" s="17">
        <f t="shared" si="2"/>
        <v>0.64583333333333337</v>
      </c>
      <c r="K27" s="17">
        <f t="shared" si="3"/>
        <v>0</v>
      </c>
      <c r="L27" s="17">
        <f t="shared" si="4"/>
        <v>0.3125</v>
      </c>
      <c r="M27" s="17">
        <f t="shared" si="5"/>
        <v>2.0833333333333315E-2</v>
      </c>
      <c r="N27" s="17">
        <f t="shared" si="6"/>
        <v>0.33333333333333331</v>
      </c>
      <c r="O27" s="17" t="str">
        <f ca="1">IF(C27&lt;&gt;"土", "", SUM(OFFSET(N27,-6,0):N27))</f>
        <v/>
      </c>
      <c r="P27" s="17" t="str">
        <f t="shared" ca="1" si="7"/>
        <v/>
      </c>
      <c r="Q27" s="17">
        <f t="shared" si="8"/>
        <v>0.31250000000000006</v>
      </c>
      <c r="R27" s="38"/>
      <c r="S27" s="17">
        <f t="shared" si="9"/>
        <v>0.14583333333333337</v>
      </c>
      <c r="T27" s="17">
        <f t="shared" si="13"/>
        <v>0</v>
      </c>
      <c r="U27" s="23"/>
    </row>
    <row r="28" spans="2:21">
      <c r="B28" s="19">
        <f t="shared" si="10"/>
        <v>45524</v>
      </c>
      <c r="C28" s="13" t="str">
        <f t="shared" si="11"/>
        <v>火</v>
      </c>
      <c r="D28" s="13" t="str">
        <f t="shared" si="12"/>
        <v/>
      </c>
      <c r="E28" s="20"/>
      <c r="F28" s="20"/>
      <c r="G28" s="21"/>
      <c r="H28" s="21"/>
      <c r="I28" s="21"/>
      <c r="J28" s="17">
        <f t="shared" si="2"/>
        <v>0</v>
      </c>
      <c r="K28" s="17">
        <f t="shared" si="3"/>
        <v>0</v>
      </c>
      <c r="L28" s="17">
        <f t="shared" si="4"/>
        <v>0</v>
      </c>
      <c r="M28" s="17">
        <f t="shared" si="5"/>
        <v>0</v>
      </c>
      <c r="N28" s="17">
        <f t="shared" si="6"/>
        <v>0</v>
      </c>
      <c r="O28" s="17" t="str">
        <f ca="1">IF(C28&lt;&gt;"土", "", SUM(OFFSET(N28,-6,0):N28))</f>
        <v/>
      </c>
      <c r="P28" s="17" t="str">
        <f t="shared" ca="1" si="7"/>
        <v/>
      </c>
      <c r="Q28" s="17">
        <f t="shared" si="8"/>
        <v>0</v>
      </c>
      <c r="R28" s="38"/>
      <c r="S28" s="17">
        <f t="shared" si="9"/>
        <v>0</v>
      </c>
      <c r="T28" s="17">
        <f t="shared" si="13"/>
        <v>0</v>
      </c>
      <c r="U28" s="23"/>
    </row>
    <row r="29" spans="2:21">
      <c r="B29" s="19">
        <f t="shared" si="10"/>
        <v>45525</v>
      </c>
      <c r="C29" s="13" t="str">
        <f t="shared" si="11"/>
        <v>水</v>
      </c>
      <c r="D29" s="13" t="str">
        <f t="shared" si="12"/>
        <v/>
      </c>
      <c r="E29" s="20">
        <v>1</v>
      </c>
      <c r="F29" s="20"/>
      <c r="G29" s="21"/>
      <c r="H29" s="21"/>
      <c r="I29" s="21"/>
      <c r="J29" s="17">
        <f t="shared" si="2"/>
        <v>0</v>
      </c>
      <c r="K29" s="17">
        <f t="shared" si="3"/>
        <v>0</v>
      </c>
      <c r="L29" s="17">
        <f t="shared" si="4"/>
        <v>0</v>
      </c>
      <c r="M29" s="17">
        <f t="shared" si="5"/>
        <v>0</v>
      </c>
      <c r="N29" s="17">
        <f t="shared" si="6"/>
        <v>0</v>
      </c>
      <c r="O29" s="17" t="str">
        <f ca="1">IF(C29&lt;&gt;"土", "", SUM(OFFSET(N29,-6,0):N29))</f>
        <v/>
      </c>
      <c r="P29" s="17" t="str">
        <f t="shared" ca="1" si="7"/>
        <v/>
      </c>
      <c r="Q29" s="17">
        <f t="shared" si="8"/>
        <v>0</v>
      </c>
      <c r="R29" s="38"/>
      <c r="S29" s="17">
        <f t="shared" si="9"/>
        <v>0</v>
      </c>
      <c r="T29" s="17">
        <f t="shared" si="13"/>
        <v>0</v>
      </c>
      <c r="U29" s="23"/>
    </row>
    <row r="30" spans="2:21">
      <c r="B30" s="19">
        <f t="shared" si="10"/>
        <v>45526</v>
      </c>
      <c r="C30" s="13" t="str">
        <f t="shared" si="11"/>
        <v>木</v>
      </c>
      <c r="D30" s="13" t="str">
        <f t="shared" si="12"/>
        <v/>
      </c>
      <c r="E30" s="20">
        <v>1</v>
      </c>
      <c r="F30" s="20"/>
      <c r="G30" s="21"/>
      <c r="H30" s="21"/>
      <c r="I30" s="21"/>
      <c r="J30" s="17">
        <f t="shared" si="2"/>
        <v>0</v>
      </c>
      <c r="K30" s="17">
        <f t="shared" si="3"/>
        <v>0</v>
      </c>
      <c r="L30" s="17">
        <f t="shared" si="4"/>
        <v>0</v>
      </c>
      <c r="M30" s="17">
        <f t="shared" si="5"/>
        <v>0</v>
      </c>
      <c r="N30" s="17">
        <f t="shared" si="6"/>
        <v>0</v>
      </c>
      <c r="O30" s="17" t="str">
        <f ca="1">IF(C30&lt;&gt;"土", "", SUM(OFFSET(N30,-6,0):N30))</f>
        <v/>
      </c>
      <c r="P30" s="17" t="str">
        <f t="shared" ca="1" si="7"/>
        <v/>
      </c>
      <c r="Q30" s="17">
        <f t="shared" si="8"/>
        <v>0</v>
      </c>
      <c r="R30" s="38"/>
      <c r="S30" s="17">
        <f t="shared" si="9"/>
        <v>0</v>
      </c>
      <c r="T30" s="17">
        <f t="shared" si="13"/>
        <v>0</v>
      </c>
      <c r="U30" s="23"/>
    </row>
    <row r="31" spans="2:21">
      <c r="B31" s="19">
        <f t="shared" si="10"/>
        <v>45527</v>
      </c>
      <c r="C31" s="13" t="str">
        <f t="shared" si="11"/>
        <v>金</v>
      </c>
      <c r="D31" s="13" t="str">
        <f t="shared" si="12"/>
        <v/>
      </c>
      <c r="E31" s="20"/>
      <c r="F31" s="20" t="s">
        <v>16</v>
      </c>
      <c r="G31" s="21"/>
      <c r="H31" s="21"/>
      <c r="I31" s="21"/>
      <c r="J31" s="17">
        <f t="shared" si="2"/>
        <v>0</v>
      </c>
      <c r="K31" s="17">
        <f t="shared" si="3"/>
        <v>0</v>
      </c>
      <c r="L31" s="17">
        <f t="shared" si="4"/>
        <v>0</v>
      </c>
      <c r="M31" s="17">
        <f t="shared" si="5"/>
        <v>0</v>
      </c>
      <c r="N31" s="17">
        <f t="shared" si="6"/>
        <v>0</v>
      </c>
      <c r="O31" s="17" t="str">
        <f ca="1">IF(C31&lt;&gt;"土", "", SUM(OFFSET(N31,-6,0):N31))</f>
        <v/>
      </c>
      <c r="P31" s="17" t="str">
        <f t="shared" ca="1" si="7"/>
        <v/>
      </c>
      <c r="Q31" s="17">
        <f t="shared" si="8"/>
        <v>0</v>
      </c>
      <c r="R31" s="38"/>
      <c r="S31" s="17">
        <f t="shared" si="9"/>
        <v>0</v>
      </c>
      <c r="T31" s="17">
        <f t="shared" si="13"/>
        <v>0</v>
      </c>
      <c r="U31" s="23"/>
    </row>
    <row r="32" spans="2:21">
      <c r="B32" s="19">
        <f t="shared" si="10"/>
        <v>45528</v>
      </c>
      <c r="C32" s="13" t="str">
        <f t="shared" si="11"/>
        <v>土</v>
      </c>
      <c r="D32" s="13" t="str">
        <f t="shared" si="12"/>
        <v/>
      </c>
      <c r="E32" s="20"/>
      <c r="F32" s="20"/>
      <c r="G32" s="21">
        <v>0.375</v>
      </c>
      <c r="H32" s="21">
        <v>1.0625</v>
      </c>
      <c r="I32" s="21">
        <v>4.1666666666666664E-2</v>
      </c>
      <c r="J32" s="17">
        <f t="shared" si="2"/>
        <v>0.64583333333333337</v>
      </c>
      <c r="K32" s="17">
        <f t="shared" si="3"/>
        <v>0</v>
      </c>
      <c r="L32" s="17">
        <f t="shared" si="4"/>
        <v>0.3125</v>
      </c>
      <c r="M32" s="17">
        <f t="shared" si="5"/>
        <v>2.0833333333333315E-2</v>
      </c>
      <c r="N32" s="17">
        <f t="shared" si="6"/>
        <v>0.33333333333333331</v>
      </c>
      <c r="O32" s="17">
        <f ca="1">IF(C32&lt;&gt;"土", "", SUM(OFFSET(N32,-6,0):N32))</f>
        <v>0.66666666666666663</v>
      </c>
      <c r="P32" s="17">
        <f t="shared" ca="1" si="7"/>
        <v>0</v>
      </c>
      <c r="Q32" s="17">
        <f t="shared" si="8"/>
        <v>0.31250000000000006</v>
      </c>
      <c r="R32" s="38"/>
      <c r="S32" s="17">
        <f t="shared" si="9"/>
        <v>0.14583333333333337</v>
      </c>
      <c r="T32" s="17">
        <f t="shared" si="13"/>
        <v>0</v>
      </c>
      <c r="U32" s="23"/>
    </row>
    <row r="33" spans="2:21">
      <c r="B33" s="19">
        <f t="shared" si="10"/>
        <v>45529</v>
      </c>
      <c r="C33" s="13" t="str">
        <f t="shared" si="11"/>
        <v>日</v>
      </c>
      <c r="D33" s="13">
        <f t="shared" si="12"/>
        <v>1</v>
      </c>
      <c r="E33" s="20"/>
      <c r="F33" s="20"/>
      <c r="G33" s="21">
        <v>0.375</v>
      </c>
      <c r="H33" s="21">
        <v>1.0625</v>
      </c>
      <c r="I33" s="21">
        <v>4.1666666666666664E-2</v>
      </c>
      <c r="J33" s="17">
        <f t="shared" si="2"/>
        <v>0</v>
      </c>
      <c r="K33" s="17">
        <f t="shared" si="3"/>
        <v>0</v>
      </c>
      <c r="L33" s="17">
        <f t="shared" si="4"/>
        <v>0</v>
      </c>
      <c r="M33" s="17">
        <f t="shared" si="5"/>
        <v>0</v>
      </c>
      <c r="N33" s="17">
        <f t="shared" si="6"/>
        <v>0</v>
      </c>
      <c r="O33" s="17" t="str">
        <f ca="1">IF(C33&lt;&gt;"土", "", SUM(OFFSET(N33,-6,0):N33))</f>
        <v/>
      </c>
      <c r="P33" s="17" t="str">
        <f t="shared" ca="1" si="7"/>
        <v/>
      </c>
      <c r="Q33" s="17">
        <f t="shared" si="8"/>
        <v>0</v>
      </c>
      <c r="R33" s="38"/>
      <c r="S33" s="17">
        <f t="shared" si="9"/>
        <v>0.14583333333333337</v>
      </c>
      <c r="T33" s="17">
        <f t="shared" si="13"/>
        <v>0.64583333333333337</v>
      </c>
      <c r="U33" s="23"/>
    </row>
    <row r="34" spans="2:21">
      <c r="B34" s="19">
        <f t="shared" si="10"/>
        <v>45530</v>
      </c>
      <c r="C34" s="13" t="str">
        <f t="shared" si="11"/>
        <v>月</v>
      </c>
      <c r="D34" s="13" t="str">
        <f t="shared" si="12"/>
        <v/>
      </c>
      <c r="E34" s="20"/>
      <c r="F34" s="20"/>
      <c r="G34" s="21">
        <v>0.375</v>
      </c>
      <c r="H34" s="21">
        <v>1.0625</v>
      </c>
      <c r="I34" s="21">
        <v>4.1666666666666664E-2</v>
      </c>
      <c r="J34" s="17">
        <f t="shared" si="2"/>
        <v>0.64583333333333337</v>
      </c>
      <c r="K34" s="17">
        <f t="shared" si="3"/>
        <v>0</v>
      </c>
      <c r="L34" s="17">
        <f t="shared" si="4"/>
        <v>0.3125</v>
      </c>
      <c r="M34" s="17">
        <f t="shared" si="5"/>
        <v>2.0833333333333315E-2</v>
      </c>
      <c r="N34" s="17">
        <f t="shared" si="6"/>
        <v>0.33333333333333331</v>
      </c>
      <c r="O34" s="17" t="str">
        <f ca="1">IF(C34&lt;&gt;"土", "", SUM(OFFSET(N34,-6,0):N34))</f>
        <v/>
      </c>
      <c r="P34" s="17" t="str">
        <f t="shared" ca="1" si="7"/>
        <v/>
      </c>
      <c r="Q34" s="17">
        <f t="shared" si="8"/>
        <v>0.31250000000000006</v>
      </c>
      <c r="R34" s="38"/>
      <c r="S34" s="17">
        <f t="shared" si="9"/>
        <v>0.14583333333333337</v>
      </c>
      <c r="T34" s="17">
        <f t="shared" si="13"/>
        <v>0</v>
      </c>
      <c r="U34" s="23"/>
    </row>
    <row r="35" spans="2:21">
      <c r="B35" s="19">
        <f t="shared" si="10"/>
        <v>45531</v>
      </c>
      <c r="C35" s="13" t="str">
        <f t="shared" si="11"/>
        <v>火</v>
      </c>
      <c r="D35" s="13" t="str">
        <f t="shared" si="12"/>
        <v/>
      </c>
      <c r="E35" s="20"/>
      <c r="F35" s="20"/>
      <c r="G35" s="21">
        <v>0.35416666666666669</v>
      </c>
      <c r="H35" s="21">
        <v>0.9375</v>
      </c>
      <c r="I35" s="21">
        <v>8.3333333333333329E-2</v>
      </c>
      <c r="J35" s="17">
        <f t="shared" si="2"/>
        <v>0.49999999999999994</v>
      </c>
      <c r="K35" s="17">
        <f t="shared" si="3"/>
        <v>0</v>
      </c>
      <c r="L35" s="17">
        <f t="shared" si="4"/>
        <v>0.3125</v>
      </c>
      <c r="M35" s="17">
        <f t="shared" si="5"/>
        <v>2.0833333333333315E-2</v>
      </c>
      <c r="N35" s="17">
        <f t="shared" si="6"/>
        <v>0.33333333333333331</v>
      </c>
      <c r="O35" s="17" t="str">
        <f ca="1">IF(C35&lt;&gt;"土", "", SUM(OFFSET(N35,-6,0):N35))</f>
        <v/>
      </c>
      <c r="P35" s="17" t="str">
        <f t="shared" ca="1" si="7"/>
        <v/>
      </c>
      <c r="Q35" s="17">
        <f t="shared" si="8"/>
        <v>0.16666666666666663</v>
      </c>
      <c r="R35" s="38"/>
      <c r="S35" s="17">
        <f t="shared" si="9"/>
        <v>2.083333333333337E-2</v>
      </c>
      <c r="T35" s="17">
        <f t="shared" si="13"/>
        <v>0</v>
      </c>
      <c r="U35" s="23"/>
    </row>
    <row r="36" spans="2:21">
      <c r="B36" s="19">
        <f t="shared" si="10"/>
        <v>45532</v>
      </c>
      <c r="C36" s="13" t="str">
        <f t="shared" si="11"/>
        <v>水</v>
      </c>
      <c r="D36" s="13" t="str">
        <f t="shared" si="12"/>
        <v/>
      </c>
      <c r="E36" s="20"/>
      <c r="F36" s="20"/>
      <c r="G36" s="21">
        <v>0.375</v>
      </c>
      <c r="H36" s="21">
        <v>1.0625</v>
      </c>
      <c r="I36" s="21">
        <v>4.1666666666666664E-2</v>
      </c>
      <c r="J36" s="17">
        <f t="shared" si="2"/>
        <v>0.64583333333333337</v>
      </c>
      <c r="K36" s="17">
        <f t="shared" si="3"/>
        <v>0</v>
      </c>
      <c r="L36" s="17">
        <f t="shared" si="4"/>
        <v>0.3125</v>
      </c>
      <c r="M36" s="17">
        <f t="shared" si="5"/>
        <v>2.0833333333333315E-2</v>
      </c>
      <c r="N36" s="17">
        <f t="shared" si="6"/>
        <v>0.33333333333333331</v>
      </c>
      <c r="O36" s="17" t="str">
        <f ca="1">IF(C36&lt;&gt;"土", "", SUM(OFFSET(N36,-6,0):N36))</f>
        <v/>
      </c>
      <c r="P36" s="17" t="str">
        <f t="shared" ca="1" si="7"/>
        <v/>
      </c>
      <c r="Q36" s="17">
        <f t="shared" si="8"/>
        <v>0.31250000000000006</v>
      </c>
      <c r="R36" s="38"/>
      <c r="S36" s="17">
        <f t="shared" si="9"/>
        <v>0.14583333333333337</v>
      </c>
      <c r="T36" s="17">
        <f t="shared" si="13"/>
        <v>0</v>
      </c>
      <c r="U36" s="23"/>
    </row>
    <row r="37" spans="2:21">
      <c r="B37" s="19">
        <f t="shared" si="10"/>
        <v>45533</v>
      </c>
      <c r="C37" s="13" t="str">
        <f t="shared" si="11"/>
        <v>木</v>
      </c>
      <c r="D37" s="13" t="str">
        <f t="shared" si="12"/>
        <v/>
      </c>
      <c r="E37" s="20"/>
      <c r="F37" s="20"/>
      <c r="G37" s="21">
        <v>0.375</v>
      </c>
      <c r="H37" s="21">
        <v>1.0625</v>
      </c>
      <c r="I37" s="21">
        <v>4.1666666666666664E-2</v>
      </c>
      <c r="J37" s="17">
        <f t="shared" si="2"/>
        <v>0.64583333333333337</v>
      </c>
      <c r="K37" s="17">
        <f t="shared" si="3"/>
        <v>0</v>
      </c>
      <c r="L37" s="17">
        <f t="shared" si="4"/>
        <v>0.3125</v>
      </c>
      <c r="M37" s="17">
        <f t="shared" si="5"/>
        <v>2.0833333333333315E-2</v>
      </c>
      <c r="N37" s="17">
        <f t="shared" si="6"/>
        <v>0.33333333333333331</v>
      </c>
      <c r="O37" s="17" t="str">
        <f ca="1">IF(C37&lt;&gt;"土", "", SUM(OFFSET(N37,-6,0):N37))</f>
        <v/>
      </c>
      <c r="P37" s="17" t="str">
        <f t="shared" ca="1" si="7"/>
        <v/>
      </c>
      <c r="Q37" s="17">
        <f t="shared" si="8"/>
        <v>0.31250000000000006</v>
      </c>
      <c r="R37" s="38"/>
      <c r="S37" s="17">
        <f t="shared" si="9"/>
        <v>0.14583333333333337</v>
      </c>
      <c r="T37" s="17">
        <f t="shared" si="13"/>
        <v>0</v>
      </c>
      <c r="U37" s="23"/>
    </row>
    <row r="38" spans="2:21">
      <c r="B38" s="19">
        <f t="shared" si="10"/>
        <v>45534</v>
      </c>
      <c r="C38" s="13" t="str">
        <f t="shared" si="11"/>
        <v>金</v>
      </c>
      <c r="D38" s="13" t="str">
        <f t="shared" si="12"/>
        <v/>
      </c>
      <c r="E38" s="20"/>
      <c r="F38" s="20"/>
      <c r="G38" s="21">
        <v>0.35416666666666669</v>
      </c>
      <c r="H38" s="21">
        <v>0.39583333333333331</v>
      </c>
      <c r="I38" s="21">
        <v>0</v>
      </c>
      <c r="J38" s="17">
        <f t="shared" si="2"/>
        <v>4.166666666666663E-2</v>
      </c>
      <c r="K38" s="17">
        <f t="shared" si="3"/>
        <v>0.27083333333333337</v>
      </c>
      <c r="L38" s="17">
        <f t="shared" si="4"/>
        <v>4.166666666666663E-2</v>
      </c>
      <c r="M38" s="17">
        <f t="shared" si="5"/>
        <v>0</v>
      </c>
      <c r="N38" s="17">
        <f t="shared" si="6"/>
        <v>4.166666666666663E-2</v>
      </c>
      <c r="O38" s="17" t="str">
        <f ca="1">IF(C38&lt;&gt;"土", "", SUM(OFFSET(N38,-6,0):N38))</f>
        <v/>
      </c>
      <c r="P38" s="17" t="str">
        <f t="shared" ca="1" si="7"/>
        <v/>
      </c>
      <c r="Q38" s="17">
        <f t="shared" si="8"/>
        <v>0</v>
      </c>
      <c r="R38" s="38"/>
      <c r="S38" s="17">
        <f t="shared" si="9"/>
        <v>0</v>
      </c>
      <c r="T38" s="17">
        <f t="shared" si="13"/>
        <v>0</v>
      </c>
      <c r="U38" s="23"/>
    </row>
    <row r="39" spans="2:21">
      <c r="B39" s="19">
        <f t="shared" si="10"/>
        <v>45535</v>
      </c>
      <c r="C39" s="31" t="str">
        <f t="shared" si="11"/>
        <v>土</v>
      </c>
      <c r="D39" s="31" t="str">
        <f t="shared" si="12"/>
        <v/>
      </c>
      <c r="E39" s="20"/>
      <c r="F39" s="20"/>
      <c r="G39" s="21">
        <v>0.375</v>
      </c>
      <c r="H39" s="21">
        <v>1.0625</v>
      </c>
      <c r="I39" s="21">
        <v>4.1666666666666664E-2</v>
      </c>
      <c r="J39" s="32">
        <f t="shared" si="2"/>
        <v>0.64583333333333337</v>
      </c>
      <c r="K39" s="32">
        <f t="shared" si="3"/>
        <v>0</v>
      </c>
      <c r="L39" s="32">
        <f t="shared" si="4"/>
        <v>0.3125</v>
      </c>
      <c r="M39" s="33">
        <f t="shared" si="5"/>
        <v>2.0833333333333315E-2</v>
      </c>
      <c r="N39" s="32">
        <f t="shared" si="6"/>
        <v>0.33333333333333331</v>
      </c>
      <c r="O39" s="32">
        <f ca="1">IF(C39&lt;&gt;"土", "", SUM(OFFSET(N39,-6,0):N39))</f>
        <v>1.7083333333333333</v>
      </c>
      <c r="P39" s="32">
        <f t="shared" ca="1" si="7"/>
        <v>4.1666666666666519E-2</v>
      </c>
      <c r="Q39" s="32">
        <f t="shared" si="8"/>
        <v>0.31250000000000006</v>
      </c>
      <c r="R39" s="39"/>
      <c r="S39" s="32">
        <f t="shared" si="9"/>
        <v>0.14583333333333337</v>
      </c>
      <c r="T39" s="32">
        <f t="shared" si="13"/>
        <v>0</v>
      </c>
      <c r="U39" s="23"/>
    </row>
    <row r="40" spans="2:21">
      <c r="B40" s="8"/>
      <c r="C40" s="8"/>
      <c r="D40" s="8">
        <f>COUNT(D9:D39)</f>
        <v>4</v>
      </c>
      <c r="E40" s="8">
        <f>SUM(E9:E39)</f>
        <v>2</v>
      </c>
      <c r="F40" s="8">
        <f>COUNTA(F9:F39)</f>
        <v>1</v>
      </c>
      <c r="G40" s="8">
        <f>COUNT(G9:G39)</f>
        <v>25</v>
      </c>
      <c r="H40" s="8"/>
      <c r="I40" s="17">
        <f>SUM(I9:I39)</f>
        <v>0.91666666666666641</v>
      </c>
      <c r="J40" s="17">
        <f>SUM(J9:J38)</f>
        <v>8.7708333333333321</v>
      </c>
      <c r="K40" s="17">
        <f t="shared" ref="K40:T40" si="14">SUM(K9:K39)</f>
        <v>0.77083333333333326</v>
      </c>
      <c r="L40" s="25">
        <f t="shared" si="14"/>
        <v>6.4166666666666679</v>
      </c>
      <c r="M40" s="32">
        <f t="shared" si="14"/>
        <v>0.37499999999999961</v>
      </c>
      <c r="N40" s="32">
        <f t="shared" si="14"/>
        <v>6.7916666666666661</v>
      </c>
      <c r="O40" s="17"/>
      <c r="P40" s="17">
        <f t="shared" ca="1" si="14"/>
        <v>0.45833333333333237</v>
      </c>
      <c r="Q40" s="17">
        <f t="shared" si="14"/>
        <v>2.625</v>
      </c>
      <c r="R40" s="26">
        <f ca="1">MAX( SUM(P40:Q40)-VALUE("60:00"), 0 )</f>
        <v>0.58333333333333215</v>
      </c>
      <c r="S40" s="17">
        <f t="shared" si="14"/>
        <v>1.2083333333333339</v>
      </c>
      <c r="T40" s="17">
        <f t="shared" si="14"/>
        <v>1.0208333333333335</v>
      </c>
      <c r="U40" s="8"/>
    </row>
    <row r="41" spans="2:21">
      <c r="E41" s="24" t="s">
        <v>21</v>
      </c>
      <c r="F41" s="24" t="s">
        <v>22</v>
      </c>
      <c r="G41" s="24" t="s">
        <v>23</v>
      </c>
      <c r="I41" s="27"/>
      <c r="N41" s="27"/>
    </row>
    <row r="42" spans="2:21">
      <c r="M42" s="24"/>
      <c r="N42" s="24"/>
      <c r="O42" s="24"/>
      <c r="P42" s="24"/>
    </row>
    <row r="44" spans="2:21">
      <c r="B44" s="6" t="s">
        <v>18</v>
      </c>
      <c r="C44" s="7"/>
      <c r="D44" s="31"/>
      <c r="E44" s="31"/>
      <c r="F44" s="31"/>
      <c r="G44" s="31"/>
      <c r="H44" s="31"/>
      <c r="I44" s="31"/>
      <c r="J44" s="31"/>
      <c r="K44" s="31" t="s">
        <v>19</v>
      </c>
      <c r="L44" s="31" t="s">
        <v>2</v>
      </c>
      <c r="M44" s="31" t="s">
        <v>2</v>
      </c>
      <c r="N44" s="31"/>
      <c r="O44" s="31"/>
      <c r="P44" s="31" t="s">
        <v>0</v>
      </c>
      <c r="Q44" s="31" t="s">
        <v>0</v>
      </c>
      <c r="R44" s="31" t="s">
        <v>1</v>
      </c>
      <c r="S44" s="31" t="s">
        <v>1</v>
      </c>
      <c r="T44" s="31" t="s">
        <v>34</v>
      </c>
      <c r="U44" s="31"/>
    </row>
    <row r="45" spans="2:21">
      <c r="B45" s="8" t="s">
        <v>8</v>
      </c>
      <c r="C45" s="8"/>
      <c r="D45" s="13">
        <v>1</v>
      </c>
      <c r="E45" s="13" t="s">
        <v>17</v>
      </c>
      <c r="F45" s="13" t="s">
        <v>24</v>
      </c>
      <c r="G45" s="13" t="s">
        <v>5</v>
      </c>
      <c r="H45" s="13" t="s">
        <v>5</v>
      </c>
      <c r="I45" s="13" t="s">
        <v>5</v>
      </c>
      <c r="J45" s="31"/>
      <c r="K45" s="31"/>
      <c r="L45" s="31"/>
      <c r="M45" s="31"/>
      <c r="N45" s="31"/>
      <c r="O45" s="31"/>
      <c r="P45" s="31"/>
      <c r="Q45" s="31"/>
      <c r="R45" s="31"/>
      <c r="S45" s="31"/>
      <c r="T45" s="13"/>
      <c r="U45" s="13" t="s">
        <v>20</v>
      </c>
    </row>
  </sheetData>
  <phoneticPr fontId="1"/>
  <conditionalFormatting sqref="C9:D38 C39">
    <cfRule type="cellIs" dxfId="17" priority="1" operator="equal">
      <formula>"日"</formula>
    </cfRule>
    <cfRule type="cellIs" dxfId="16" priority="2" operator="equal">
      <formula>"土"</formula>
    </cfRule>
  </conditionalFormatting>
  <pageMargins left="0.7" right="0.7" top="0.75" bottom="0.75" header="0.3" footer="0.3"/>
  <pageSetup paperSize="9" orientation="portrait"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008A21-EB6D-47FA-940A-011182E450C8}">
  <dimension ref="B2:Y45"/>
  <sheetViews>
    <sheetView topLeftCell="A10" workbookViewId="0">
      <selection activeCell="S2" sqref="S2"/>
    </sheetView>
  </sheetViews>
  <sheetFormatPr defaultRowHeight="15.75"/>
  <cols>
    <col min="1" max="1" width="2.125" style="3" customWidth="1"/>
    <col min="2" max="2" width="19.125" style="3" customWidth="1"/>
    <col min="3" max="3" width="6.875" style="3" customWidth="1"/>
    <col min="4" max="4" width="11.375" style="3" bestFit="1" customWidth="1"/>
    <col min="5" max="5" width="7.5" style="3" customWidth="1"/>
    <col min="6" max="6" width="14" style="3" bestFit="1" customWidth="1"/>
    <col min="7" max="8" width="9.625" style="3" customWidth="1"/>
    <col min="9" max="9" width="8.875" style="3" bestFit="1" customWidth="1"/>
    <col min="10" max="10" width="9.75" style="3" customWidth="1"/>
    <col min="11" max="11" width="9.125" style="3" customWidth="1"/>
    <col min="12" max="13" width="8.875" style="3" bestFit="1" customWidth="1"/>
    <col min="14" max="14" width="8.875" style="3" customWidth="1"/>
    <col min="15" max="15" width="10.375" style="3" bestFit="1" customWidth="1"/>
    <col min="16" max="16" width="8.875" style="3" customWidth="1"/>
    <col min="17" max="17" width="11.5" style="3" customWidth="1"/>
    <col min="18" max="18" width="10" style="3" bestFit="1" customWidth="1"/>
    <col min="19" max="19" width="9.125" style="3" bestFit="1" customWidth="1"/>
    <col min="20" max="20" width="9.125" style="3" customWidth="1"/>
    <col min="21" max="21" width="18" style="3" customWidth="1"/>
    <col min="22" max="22" width="7.5" style="3" customWidth="1"/>
    <col min="23" max="30" width="9" style="3"/>
    <col min="31" max="31" width="32.375" style="3" customWidth="1"/>
    <col min="32" max="16384" width="9" style="3"/>
  </cols>
  <sheetData>
    <row r="2" spans="2:25" ht="24">
      <c r="B2" s="1">
        <v>45505</v>
      </c>
      <c r="C2" s="2"/>
      <c r="D2" s="2"/>
      <c r="E2" s="3" t="s">
        <v>6</v>
      </c>
      <c r="F2" s="4">
        <f>EDATE(B2,1)-1</f>
        <v>45535</v>
      </c>
      <c r="I2" s="3" t="s">
        <v>60</v>
      </c>
      <c r="K2" s="3" t="s">
        <v>61</v>
      </c>
      <c r="M2" s="37" t="str">
        <f ca="1">RIGHT(CELL("filename",A1),LEN(CELL("filename",A1))-FIND("]",CELL("filename",A1)))</f>
        <v>12健保 良一</v>
      </c>
    </row>
    <row r="3" spans="2:25">
      <c r="B3" s="5">
        <f>B2</f>
        <v>45505</v>
      </c>
      <c r="C3" s="5"/>
      <c r="D3" s="5"/>
      <c r="E3" s="5" t="str">
        <f>E2</f>
        <v>締日</v>
      </c>
      <c r="F3" s="5">
        <f>F2</f>
        <v>45535</v>
      </c>
    </row>
    <row r="4" spans="2:25">
      <c r="B4" s="6" t="s">
        <v>18</v>
      </c>
      <c r="C4" s="31"/>
      <c r="D4" s="31"/>
      <c r="E4" s="31"/>
      <c r="F4" s="31"/>
      <c r="G4" s="31"/>
      <c r="H4" s="31"/>
      <c r="I4" s="31"/>
      <c r="J4" s="31"/>
      <c r="K4" s="31" t="s">
        <v>19</v>
      </c>
      <c r="L4" s="31" t="s">
        <v>2</v>
      </c>
      <c r="M4" s="31" t="s">
        <v>2</v>
      </c>
      <c r="N4" s="31"/>
      <c r="O4" s="31"/>
      <c r="P4" s="31" t="s">
        <v>0</v>
      </c>
      <c r="Q4" s="31" t="s">
        <v>0</v>
      </c>
      <c r="R4" s="31" t="s">
        <v>1</v>
      </c>
      <c r="S4" s="31" t="s">
        <v>1</v>
      </c>
      <c r="T4" s="31" t="s">
        <v>34</v>
      </c>
      <c r="U4" s="31"/>
    </row>
    <row r="5" spans="2:25">
      <c r="B5" s="8" t="s">
        <v>8</v>
      </c>
      <c r="C5" s="13"/>
      <c r="D5" s="13">
        <v>1</v>
      </c>
      <c r="E5" s="13" t="s">
        <v>17</v>
      </c>
      <c r="F5" s="13" t="s">
        <v>24</v>
      </c>
      <c r="G5" s="13" t="s">
        <v>5</v>
      </c>
      <c r="H5" s="13" t="s">
        <v>5</v>
      </c>
      <c r="I5" s="13" t="s">
        <v>5</v>
      </c>
      <c r="J5" s="31"/>
      <c r="K5" s="31"/>
      <c r="L5" s="31"/>
      <c r="M5" s="31"/>
      <c r="N5" s="31"/>
      <c r="O5" s="31"/>
      <c r="P5" s="31"/>
      <c r="Q5" s="31"/>
      <c r="R5" s="31"/>
      <c r="S5" s="31"/>
      <c r="T5" s="13"/>
      <c r="U5" s="13" t="s">
        <v>20</v>
      </c>
    </row>
    <row r="6" spans="2:25">
      <c r="H6" s="3" t="s">
        <v>73</v>
      </c>
    </row>
    <row r="7" spans="2:25" ht="47.25">
      <c r="J7" s="6" t="s">
        <v>62</v>
      </c>
      <c r="K7" s="6" t="s">
        <v>43</v>
      </c>
      <c r="L7" s="6" t="s">
        <v>35</v>
      </c>
      <c r="M7" s="6" t="s">
        <v>36</v>
      </c>
      <c r="N7" s="6" t="s">
        <v>37</v>
      </c>
      <c r="O7" s="6" t="s">
        <v>38</v>
      </c>
      <c r="P7" s="6" t="s">
        <v>39</v>
      </c>
      <c r="Q7" s="6" t="s">
        <v>40</v>
      </c>
      <c r="R7" s="6" t="s">
        <v>74</v>
      </c>
      <c r="S7" s="6" t="s">
        <v>41</v>
      </c>
      <c r="T7" s="6" t="s">
        <v>42</v>
      </c>
    </row>
    <row r="8" spans="2:25" ht="16.5" thickBot="1">
      <c r="B8" s="9" t="s">
        <v>3</v>
      </c>
      <c r="C8" s="9" t="s">
        <v>4</v>
      </c>
      <c r="D8" s="9" t="s">
        <v>33</v>
      </c>
      <c r="E8" s="9" t="s">
        <v>9</v>
      </c>
      <c r="F8" s="9" t="s">
        <v>16</v>
      </c>
      <c r="G8" s="9" t="s">
        <v>70</v>
      </c>
      <c r="H8" s="9" t="s">
        <v>69</v>
      </c>
      <c r="I8" s="9" t="s">
        <v>26</v>
      </c>
      <c r="J8" s="9"/>
      <c r="K8" s="9"/>
      <c r="L8" s="10">
        <v>0.3125</v>
      </c>
      <c r="M8" s="10">
        <v>0.33333333333333331</v>
      </c>
      <c r="N8" s="29">
        <v>1</v>
      </c>
      <c r="O8" s="28"/>
      <c r="P8" s="28"/>
      <c r="Q8" s="9"/>
      <c r="R8" s="28"/>
      <c r="S8" s="11">
        <v>0.91666666666666663</v>
      </c>
      <c r="T8" s="30"/>
      <c r="U8" s="9" t="s">
        <v>7</v>
      </c>
    </row>
    <row r="9" spans="2:25" ht="16.5" thickTop="1">
      <c r="B9" s="12">
        <f>B2</f>
        <v>45505</v>
      </c>
      <c r="C9" s="13" t="str">
        <f>TEXT(B9,"aaa")</f>
        <v>木</v>
      </c>
      <c r="D9" s="13" t="str">
        <f t="shared" ref="D9:D12" si="0">IF(C9="日",1,"")</f>
        <v/>
      </c>
      <c r="E9" s="14"/>
      <c r="F9" s="14"/>
      <c r="G9" s="15">
        <v>0.31111111111111112</v>
      </c>
      <c r="H9" s="15">
        <v>1.1222222222222222</v>
      </c>
      <c r="I9" s="16">
        <v>4.1666666666666664E-2</v>
      </c>
      <c r="J9" s="17">
        <f>IF(D9="", H9-G9-I9, 0)</f>
        <v>0.76944444444444449</v>
      </c>
      <c r="K9" s="17">
        <f>IF( J9=0, 0, MAX($L$8-J9, 0) )</f>
        <v>0</v>
      </c>
      <c r="L9" s="17">
        <f>MIN($L$8,J9)</f>
        <v>0.3125</v>
      </c>
      <c r="M9" s="17">
        <f>MIN(J9,$M$8)-L9</f>
        <v>2.0833333333333315E-2</v>
      </c>
      <c r="N9" s="17">
        <f>MIN($M$8,J9)</f>
        <v>0.33333333333333331</v>
      </c>
      <c r="O9" s="17" t="str">
        <f ca="1">IF(C9&lt;&gt;"土", "", SUM(OFFSET(N9,-6,0):N9))</f>
        <v/>
      </c>
      <c r="P9" s="17" t="str">
        <f ca="1">IF(O9&lt;&gt;"",MAX(O9-VALUE("40:00"),0),"")</f>
        <v/>
      </c>
      <c r="Q9" s="17">
        <f>IF(J9&gt;$M$8, J9-$M$8, 0)</f>
        <v>0.43611111111111117</v>
      </c>
      <c r="R9" s="38"/>
      <c r="S9" s="17">
        <f>IF($S$8&lt;H9,MIN(H9,"29:00")-MAX(G9,$S$8), 0)</f>
        <v>0.2055555555555556</v>
      </c>
      <c r="T9" s="17">
        <f t="shared" ref="T9:T18" si="1">IF(D9&lt;&gt;"", H9-G9-I9, 0)</f>
        <v>0</v>
      </c>
      <c r="U9" s="18"/>
    </row>
    <row r="10" spans="2:25">
      <c r="B10" s="19">
        <f>B9+1</f>
        <v>45506</v>
      </c>
      <c r="C10" s="13" t="str">
        <f>TEXT(B10,"aaa")</f>
        <v>金</v>
      </c>
      <c r="D10" s="13" t="str">
        <f t="shared" si="0"/>
        <v/>
      </c>
      <c r="E10" s="20"/>
      <c r="F10" s="20"/>
      <c r="G10" s="21">
        <v>0.33402777777777776</v>
      </c>
      <c r="H10" s="21">
        <v>0.91666666666666663</v>
      </c>
      <c r="I10" s="22">
        <v>4.1666666666666664E-2</v>
      </c>
      <c r="J10" s="17">
        <f t="shared" ref="J10:J39" si="2">IF(D10="", H10-G10-I10, 0)</f>
        <v>0.5409722222222223</v>
      </c>
      <c r="K10" s="17">
        <f t="shared" ref="K10:K39" si="3">IF( J10=0, 0, MAX($L$8-J10, 0) )</f>
        <v>0</v>
      </c>
      <c r="L10" s="17">
        <f t="shared" ref="L10:L39" si="4">MIN($L$8,J10)</f>
        <v>0.3125</v>
      </c>
      <c r="M10" s="17">
        <f t="shared" ref="M10:M39" si="5">MIN(J10,$M$8)-L10</f>
        <v>2.0833333333333315E-2</v>
      </c>
      <c r="N10" s="17">
        <f t="shared" ref="N10:N39" si="6">MIN($M$8,J10)</f>
        <v>0.33333333333333331</v>
      </c>
      <c r="O10" s="17" t="str">
        <f ca="1">IF(C10&lt;&gt;"土", "", SUM(OFFSET(N10,-6,0):N10))</f>
        <v/>
      </c>
      <c r="P10" s="17" t="str">
        <f t="shared" ref="P10:P39" ca="1" si="7">IF(O10&lt;&gt;"",MAX(O10-VALUE("40:00"),0),"")</f>
        <v/>
      </c>
      <c r="Q10" s="17">
        <f t="shared" ref="Q10:Q39" si="8">IF(J10&gt;$M$8, J10-$M$8, 0)</f>
        <v>0.20763888888888898</v>
      </c>
      <c r="R10" s="38"/>
      <c r="S10" s="17">
        <f t="shared" ref="S10:S39" si="9">IF($S$8&lt;H10,MIN(H10,"29:00")-MAX(G10,$S$8), 0)</f>
        <v>0</v>
      </c>
      <c r="T10" s="17">
        <f t="shared" si="1"/>
        <v>0</v>
      </c>
      <c r="U10" s="23"/>
    </row>
    <row r="11" spans="2:25">
      <c r="B11" s="19">
        <f>B10+1</f>
        <v>45507</v>
      </c>
      <c r="C11" s="13" t="str">
        <f t="shared" ref="C11:C39" si="10">TEXT(B11,"aaa")</f>
        <v>土</v>
      </c>
      <c r="D11" s="13" t="str">
        <f t="shared" si="0"/>
        <v/>
      </c>
      <c r="E11" s="20"/>
      <c r="F11" s="20"/>
      <c r="G11" s="21">
        <v>0.38472222222222224</v>
      </c>
      <c r="H11" s="21">
        <v>0.98611111111111116</v>
      </c>
      <c r="I11" s="22">
        <v>4.1666666666666664E-2</v>
      </c>
      <c r="J11" s="17">
        <f t="shared" si="2"/>
        <v>0.55972222222222234</v>
      </c>
      <c r="K11" s="17">
        <f t="shared" si="3"/>
        <v>0</v>
      </c>
      <c r="L11" s="17">
        <f t="shared" si="4"/>
        <v>0.3125</v>
      </c>
      <c r="M11" s="17">
        <f t="shared" si="5"/>
        <v>2.0833333333333315E-2</v>
      </c>
      <c r="N11" s="17">
        <f t="shared" si="6"/>
        <v>0.33333333333333331</v>
      </c>
      <c r="O11" s="17">
        <f ca="1">IF(C11&lt;&gt;"土", "", SUM(OFFSET(N11,-6,0):N11))</f>
        <v>1.9999999999999998</v>
      </c>
      <c r="P11" s="17">
        <f t="shared" ca="1" si="7"/>
        <v>0.33333333333333304</v>
      </c>
      <c r="Q11" s="17">
        <f t="shared" si="8"/>
        <v>0.22638888888888903</v>
      </c>
      <c r="R11" s="38"/>
      <c r="S11" s="17">
        <f t="shared" si="9"/>
        <v>6.9444444444444531E-2</v>
      </c>
      <c r="T11" s="17">
        <f t="shared" si="1"/>
        <v>0</v>
      </c>
      <c r="U11" s="23"/>
    </row>
    <row r="12" spans="2:25">
      <c r="B12" s="19">
        <f t="shared" ref="B12:B39" si="11">B11+1</f>
        <v>45508</v>
      </c>
      <c r="C12" s="13" t="str">
        <f t="shared" si="10"/>
        <v>日</v>
      </c>
      <c r="D12" s="13">
        <f t="shared" si="0"/>
        <v>1</v>
      </c>
      <c r="E12" s="20"/>
      <c r="F12" s="20"/>
      <c r="G12" s="21">
        <v>0.43472222222222223</v>
      </c>
      <c r="H12" s="21">
        <v>0.98611111111111116</v>
      </c>
      <c r="I12" s="22">
        <v>4.1666666666666664E-2</v>
      </c>
      <c r="J12" s="17">
        <f t="shared" si="2"/>
        <v>0</v>
      </c>
      <c r="K12" s="17">
        <f t="shared" si="3"/>
        <v>0</v>
      </c>
      <c r="L12" s="17">
        <f t="shared" si="4"/>
        <v>0</v>
      </c>
      <c r="M12" s="17">
        <f t="shared" si="5"/>
        <v>0</v>
      </c>
      <c r="N12" s="17">
        <f t="shared" si="6"/>
        <v>0</v>
      </c>
      <c r="O12" s="17" t="str">
        <f ca="1">IF(C12&lt;&gt;"土", "", SUM(OFFSET(N12,-6,0):N12))</f>
        <v/>
      </c>
      <c r="P12" s="17" t="str">
        <f t="shared" ca="1" si="7"/>
        <v/>
      </c>
      <c r="Q12" s="17">
        <f t="shared" si="8"/>
        <v>0</v>
      </c>
      <c r="R12" s="38"/>
      <c r="S12" s="17">
        <f t="shared" si="9"/>
        <v>6.9444444444444531E-2</v>
      </c>
      <c r="T12" s="17">
        <f t="shared" si="1"/>
        <v>0.5097222222222223</v>
      </c>
      <c r="U12" s="23"/>
    </row>
    <row r="13" spans="2:25">
      <c r="B13" s="19">
        <f t="shared" si="11"/>
        <v>45509</v>
      </c>
      <c r="C13" s="13" t="str">
        <f t="shared" si="10"/>
        <v>月</v>
      </c>
      <c r="D13" s="13" t="str">
        <f>IF(C13="日",1,"")</f>
        <v/>
      </c>
      <c r="E13" s="20"/>
      <c r="F13" s="20"/>
      <c r="G13" s="21">
        <v>0.34513888888888888</v>
      </c>
      <c r="H13" s="21">
        <v>1.0034722222222223</v>
      </c>
      <c r="I13" s="22">
        <v>4.1666666666666664E-2</v>
      </c>
      <c r="J13" s="17">
        <f t="shared" si="2"/>
        <v>0.61666666666666681</v>
      </c>
      <c r="K13" s="17">
        <f t="shared" si="3"/>
        <v>0</v>
      </c>
      <c r="L13" s="17">
        <f t="shared" si="4"/>
        <v>0.3125</v>
      </c>
      <c r="M13" s="17">
        <f t="shared" si="5"/>
        <v>2.0833333333333315E-2</v>
      </c>
      <c r="N13" s="17">
        <f t="shared" si="6"/>
        <v>0.33333333333333331</v>
      </c>
      <c r="O13" s="17" t="str">
        <f ca="1">IF(C13&lt;&gt;"土", "", SUM(OFFSET(N13,-6,0):N13))</f>
        <v/>
      </c>
      <c r="P13" s="17" t="str">
        <f t="shared" ca="1" si="7"/>
        <v/>
      </c>
      <c r="Q13" s="17">
        <f t="shared" si="8"/>
        <v>0.28333333333333349</v>
      </c>
      <c r="R13" s="38"/>
      <c r="S13" s="17">
        <f t="shared" si="9"/>
        <v>8.6805555555555691E-2</v>
      </c>
      <c r="T13" s="17">
        <f t="shared" si="1"/>
        <v>0</v>
      </c>
      <c r="U13" s="23"/>
    </row>
    <row r="14" spans="2:25">
      <c r="B14" s="19">
        <f t="shared" si="11"/>
        <v>45510</v>
      </c>
      <c r="C14" s="13" t="str">
        <f t="shared" si="10"/>
        <v>火</v>
      </c>
      <c r="D14" s="13" t="str">
        <f t="shared" ref="D14:D39" si="12">IF(C14="日",1,"")</f>
        <v/>
      </c>
      <c r="E14" s="20"/>
      <c r="F14" s="20"/>
      <c r="G14" s="21">
        <v>0.40416666666666667</v>
      </c>
      <c r="H14" s="21">
        <v>1.0166666666666666</v>
      </c>
      <c r="I14" s="22">
        <v>4.1666666666666664E-2</v>
      </c>
      <c r="J14" s="17">
        <f t="shared" si="2"/>
        <v>0.5708333333333333</v>
      </c>
      <c r="K14" s="17">
        <f t="shared" si="3"/>
        <v>0</v>
      </c>
      <c r="L14" s="17">
        <f t="shared" si="4"/>
        <v>0.3125</v>
      </c>
      <c r="M14" s="17">
        <f t="shared" si="5"/>
        <v>2.0833333333333315E-2</v>
      </c>
      <c r="N14" s="17">
        <f t="shared" si="6"/>
        <v>0.33333333333333331</v>
      </c>
      <c r="O14" s="17" t="str">
        <f ca="1">IF(C14&lt;&gt;"土", "", SUM(OFFSET(N14,-6,0):N14))</f>
        <v/>
      </c>
      <c r="P14" s="17" t="str">
        <f t="shared" ca="1" si="7"/>
        <v/>
      </c>
      <c r="Q14" s="17">
        <f t="shared" si="8"/>
        <v>0.23749999999999999</v>
      </c>
      <c r="R14" s="38"/>
      <c r="S14" s="17">
        <f t="shared" si="9"/>
        <v>9.9999999999999978E-2</v>
      </c>
      <c r="T14" s="17">
        <f t="shared" si="1"/>
        <v>0</v>
      </c>
      <c r="U14" s="23"/>
    </row>
    <row r="15" spans="2:25">
      <c r="B15" s="19">
        <f t="shared" si="11"/>
        <v>45511</v>
      </c>
      <c r="C15" s="13" t="str">
        <f t="shared" si="10"/>
        <v>水</v>
      </c>
      <c r="D15" s="13" t="str">
        <f t="shared" si="12"/>
        <v/>
      </c>
      <c r="E15" s="20"/>
      <c r="F15" s="20"/>
      <c r="G15" s="21">
        <v>0.37777777777777777</v>
      </c>
      <c r="H15" s="21">
        <v>1.1618055555555555</v>
      </c>
      <c r="I15" s="22">
        <v>4.1666666666666664E-2</v>
      </c>
      <c r="J15" s="17">
        <f t="shared" si="2"/>
        <v>0.74236111111111114</v>
      </c>
      <c r="K15" s="17">
        <f t="shared" si="3"/>
        <v>0</v>
      </c>
      <c r="L15" s="17">
        <f t="shared" si="4"/>
        <v>0.3125</v>
      </c>
      <c r="M15" s="17">
        <f t="shared" si="5"/>
        <v>2.0833333333333315E-2</v>
      </c>
      <c r="N15" s="17">
        <f t="shared" si="6"/>
        <v>0.33333333333333331</v>
      </c>
      <c r="O15" s="17" t="str">
        <f ca="1">IF(C15&lt;&gt;"土", "", SUM(OFFSET(N15,-6,0):N15))</f>
        <v/>
      </c>
      <c r="P15" s="17" t="str">
        <f t="shared" ca="1" si="7"/>
        <v/>
      </c>
      <c r="Q15" s="17">
        <f t="shared" si="8"/>
        <v>0.40902777777777782</v>
      </c>
      <c r="R15" s="38"/>
      <c r="S15" s="17">
        <f t="shared" si="9"/>
        <v>0.24513888888888891</v>
      </c>
      <c r="T15" s="17">
        <f t="shared" si="1"/>
        <v>0</v>
      </c>
      <c r="U15" s="23"/>
      <c r="Y15" s="24"/>
    </row>
    <row r="16" spans="2:25">
      <c r="B16" s="19">
        <f t="shared" si="11"/>
        <v>45512</v>
      </c>
      <c r="C16" s="13" t="str">
        <f t="shared" si="10"/>
        <v>木</v>
      </c>
      <c r="D16" s="13" t="str">
        <f t="shared" si="12"/>
        <v/>
      </c>
      <c r="E16" s="20"/>
      <c r="F16" s="20"/>
      <c r="G16" s="21">
        <v>0.38819444444444445</v>
      </c>
      <c r="H16" s="21">
        <v>0.82499999999999996</v>
      </c>
      <c r="I16" s="22">
        <v>4.1666666666666664E-2</v>
      </c>
      <c r="J16" s="17">
        <f t="shared" si="2"/>
        <v>0.39513888888888882</v>
      </c>
      <c r="K16" s="17">
        <f t="shared" si="3"/>
        <v>0</v>
      </c>
      <c r="L16" s="17">
        <f t="shared" si="4"/>
        <v>0.3125</v>
      </c>
      <c r="M16" s="17">
        <f t="shared" si="5"/>
        <v>2.0833333333333315E-2</v>
      </c>
      <c r="N16" s="17">
        <f t="shared" si="6"/>
        <v>0.33333333333333331</v>
      </c>
      <c r="O16" s="17" t="str">
        <f ca="1">IF(C16&lt;&gt;"土", "", SUM(OFFSET(N16,-6,0):N16))</f>
        <v/>
      </c>
      <c r="P16" s="17" t="str">
        <f t="shared" ca="1" si="7"/>
        <v/>
      </c>
      <c r="Q16" s="17">
        <f t="shared" si="8"/>
        <v>6.1805555555555503E-2</v>
      </c>
      <c r="R16" s="38"/>
      <c r="S16" s="17">
        <f t="shared" si="9"/>
        <v>0</v>
      </c>
      <c r="T16" s="17">
        <f t="shared" si="1"/>
        <v>0</v>
      </c>
      <c r="U16" s="23"/>
    </row>
    <row r="17" spans="2:21">
      <c r="B17" s="19">
        <f t="shared" si="11"/>
        <v>45513</v>
      </c>
      <c r="C17" s="13" t="str">
        <f t="shared" si="10"/>
        <v>金</v>
      </c>
      <c r="D17" s="13" t="str">
        <f t="shared" si="12"/>
        <v/>
      </c>
      <c r="E17" s="20"/>
      <c r="F17" s="20"/>
      <c r="G17" s="21">
        <v>0.45416666666666666</v>
      </c>
      <c r="H17" s="21">
        <v>1.1055555555555556</v>
      </c>
      <c r="I17" s="22">
        <v>4.1666666666666664E-2</v>
      </c>
      <c r="J17" s="17">
        <f t="shared" si="2"/>
        <v>0.60972222222222239</v>
      </c>
      <c r="K17" s="17">
        <f t="shared" si="3"/>
        <v>0</v>
      </c>
      <c r="L17" s="17">
        <f t="shared" si="4"/>
        <v>0.3125</v>
      </c>
      <c r="M17" s="17">
        <f t="shared" si="5"/>
        <v>2.0833333333333315E-2</v>
      </c>
      <c r="N17" s="17">
        <f t="shared" si="6"/>
        <v>0.33333333333333331</v>
      </c>
      <c r="O17" s="17" t="str">
        <f ca="1">IF(C17&lt;&gt;"土", "", SUM(OFFSET(N17,-6,0):N17))</f>
        <v/>
      </c>
      <c r="P17" s="17" t="str">
        <f t="shared" ca="1" si="7"/>
        <v/>
      </c>
      <c r="Q17" s="17">
        <f t="shared" si="8"/>
        <v>0.27638888888888907</v>
      </c>
      <c r="R17" s="38"/>
      <c r="S17" s="17">
        <f t="shared" si="9"/>
        <v>0.18888888888888899</v>
      </c>
      <c r="T17" s="17">
        <f t="shared" si="1"/>
        <v>0</v>
      </c>
      <c r="U17" s="23"/>
    </row>
    <row r="18" spans="2:21">
      <c r="B18" s="19">
        <f t="shared" si="11"/>
        <v>45514</v>
      </c>
      <c r="C18" s="13" t="str">
        <f t="shared" si="10"/>
        <v>土</v>
      </c>
      <c r="D18" s="13" t="str">
        <f t="shared" si="12"/>
        <v/>
      </c>
      <c r="E18" s="20"/>
      <c r="F18" s="20"/>
      <c r="G18" s="21">
        <v>0.3347222222222222</v>
      </c>
      <c r="H18" s="21">
        <v>1.1736111111111112</v>
      </c>
      <c r="I18" s="22">
        <v>4.1666666666666664E-2</v>
      </c>
      <c r="J18" s="17">
        <f t="shared" si="2"/>
        <v>0.79722222222222239</v>
      </c>
      <c r="K18" s="17">
        <f t="shared" si="3"/>
        <v>0</v>
      </c>
      <c r="L18" s="17">
        <f t="shared" si="4"/>
        <v>0.3125</v>
      </c>
      <c r="M18" s="17">
        <f t="shared" si="5"/>
        <v>2.0833333333333315E-2</v>
      </c>
      <c r="N18" s="17">
        <f t="shared" si="6"/>
        <v>0.33333333333333331</v>
      </c>
      <c r="O18" s="17">
        <f ca="1">IF(C18&lt;&gt;"土", "", SUM(OFFSET(N18,-6,0):N18))</f>
        <v>1.9999999999999998</v>
      </c>
      <c r="P18" s="17">
        <f t="shared" ca="1" si="7"/>
        <v>0.33333333333333304</v>
      </c>
      <c r="Q18" s="17">
        <f t="shared" si="8"/>
        <v>0.46388888888888907</v>
      </c>
      <c r="R18" s="38"/>
      <c r="S18" s="17">
        <f t="shared" si="9"/>
        <v>0.25694444444444453</v>
      </c>
      <c r="T18" s="17">
        <f t="shared" si="1"/>
        <v>0</v>
      </c>
      <c r="U18" s="23"/>
    </row>
    <row r="19" spans="2:21">
      <c r="B19" s="19">
        <f t="shared" si="11"/>
        <v>45515</v>
      </c>
      <c r="C19" s="13" t="str">
        <f t="shared" si="10"/>
        <v>日</v>
      </c>
      <c r="D19" s="13">
        <f t="shared" si="12"/>
        <v>1</v>
      </c>
      <c r="E19" s="20"/>
      <c r="F19" s="20"/>
      <c r="G19" s="21">
        <v>0.32291666666666669</v>
      </c>
      <c r="H19" s="21">
        <v>1.0375000000000001</v>
      </c>
      <c r="I19" s="22">
        <v>4.1666666666666664E-2</v>
      </c>
      <c r="J19" s="17">
        <f t="shared" si="2"/>
        <v>0</v>
      </c>
      <c r="K19" s="17">
        <f t="shared" si="3"/>
        <v>0</v>
      </c>
      <c r="L19" s="17">
        <f t="shared" si="4"/>
        <v>0</v>
      </c>
      <c r="M19" s="17">
        <f t="shared" si="5"/>
        <v>0</v>
      </c>
      <c r="N19" s="17">
        <f t="shared" si="6"/>
        <v>0</v>
      </c>
      <c r="O19" s="17" t="str">
        <f ca="1">IF(C19&lt;&gt;"土", "", SUM(OFFSET(N19,-6,0):N19))</f>
        <v/>
      </c>
      <c r="P19" s="17" t="str">
        <f t="shared" ca="1" si="7"/>
        <v/>
      </c>
      <c r="Q19" s="17">
        <f t="shared" si="8"/>
        <v>0</v>
      </c>
      <c r="R19" s="38"/>
      <c r="S19" s="17">
        <f t="shared" si="9"/>
        <v>0.12083333333333346</v>
      </c>
      <c r="T19" s="17">
        <f>IF(D19&lt;&gt;"", H19-G19-I19, 0)</f>
        <v>0.67291666666666672</v>
      </c>
      <c r="U19" s="23"/>
    </row>
    <row r="20" spans="2:21">
      <c r="B20" s="19">
        <f t="shared" si="11"/>
        <v>45516</v>
      </c>
      <c r="C20" s="13" t="str">
        <f t="shared" si="10"/>
        <v>月</v>
      </c>
      <c r="D20" s="13" t="str">
        <f t="shared" si="12"/>
        <v/>
      </c>
      <c r="E20" s="20"/>
      <c r="F20" s="20"/>
      <c r="G20" s="21">
        <v>0.43263888888888891</v>
      </c>
      <c r="H20" s="21">
        <v>0.94027777777777777</v>
      </c>
      <c r="I20" s="22">
        <v>4.1666666666666664E-2</v>
      </c>
      <c r="J20" s="17">
        <f t="shared" si="2"/>
        <v>0.46597222222222218</v>
      </c>
      <c r="K20" s="17">
        <f t="shared" si="3"/>
        <v>0</v>
      </c>
      <c r="L20" s="17">
        <f t="shared" si="4"/>
        <v>0.3125</v>
      </c>
      <c r="M20" s="17">
        <f t="shared" si="5"/>
        <v>2.0833333333333315E-2</v>
      </c>
      <c r="N20" s="17">
        <f t="shared" si="6"/>
        <v>0.33333333333333331</v>
      </c>
      <c r="O20" s="17" t="str">
        <f ca="1">IF(C20&lt;&gt;"土", "", SUM(OFFSET(N20,-6,0):N20))</f>
        <v/>
      </c>
      <c r="P20" s="17" t="str">
        <f t="shared" ca="1" si="7"/>
        <v/>
      </c>
      <c r="Q20" s="17">
        <f t="shared" si="8"/>
        <v>0.13263888888888886</v>
      </c>
      <c r="R20" s="38"/>
      <c r="S20" s="17">
        <f t="shared" si="9"/>
        <v>2.3611111111111138E-2</v>
      </c>
      <c r="T20" s="17">
        <f t="shared" ref="T20:T39" si="13">IF(D20&lt;&gt;"", H20-G20-I20, 0)</f>
        <v>0</v>
      </c>
      <c r="U20" s="23"/>
    </row>
    <row r="21" spans="2:21">
      <c r="B21" s="19">
        <f t="shared" si="11"/>
        <v>45517</v>
      </c>
      <c r="C21" s="13" t="str">
        <f t="shared" si="10"/>
        <v>火</v>
      </c>
      <c r="D21" s="13" t="str">
        <f t="shared" si="12"/>
        <v/>
      </c>
      <c r="E21" s="20"/>
      <c r="F21" s="20"/>
      <c r="G21" s="21">
        <v>0.32708333333333334</v>
      </c>
      <c r="H21" s="21">
        <v>0.7583333333333333</v>
      </c>
      <c r="I21" s="22">
        <v>4.1666666666666664E-2</v>
      </c>
      <c r="J21" s="17">
        <f t="shared" si="2"/>
        <v>0.38958333333333328</v>
      </c>
      <c r="K21" s="17">
        <f t="shared" si="3"/>
        <v>0</v>
      </c>
      <c r="L21" s="17">
        <f t="shared" si="4"/>
        <v>0.3125</v>
      </c>
      <c r="M21" s="17">
        <f t="shared" si="5"/>
        <v>2.0833333333333315E-2</v>
      </c>
      <c r="N21" s="17">
        <f t="shared" si="6"/>
        <v>0.33333333333333331</v>
      </c>
      <c r="O21" s="17" t="str">
        <f ca="1">IF(C21&lt;&gt;"土", "", SUM(OFFSET(N21,-6,0):N21))</f>
        <v/>
      </c>
      <c r="P21" s="17" t="str">
        <f t="shared" ca="1" si="7"/>
        <v/>
      </c>
      <c r="Q21" s="17">
        <f t="shared" si="8"/>
        <v>5.6249999999999967E-2</v>
      </c>
      <c r="R21" s="38"/>
      <c r="S21" s="17">
        <f t="shared" si="9"/>
        <v>0</v>
      </c>
      <c r="T21" s="17">
        <f t="shared" si="13"/>
        <v>0</v>
      </c>
      <c r="U21" s="23"/>
    </row>
    <row r="22" spans="2:21">
      <c r="B22" s="19">
        <f t="shared" si="11"/>
        <v>45518</v>
      </c>
      <c r="C22" s="13" t="str">
        <f t="shared" si="10"/>
        <v>水</v>
      </c>
      <c r="D22" s="13" t="str">
        <f t="shared" si="12"/>
        <v/>
      </c>
      <c r="E22" s="20"/>
      <c r="F22" s="20"/>
      <c r="G22" s="21">
        <v>0.3263888888888889</v>
      </c>
      <c r="H22" s="21">
        <v>1.1631944444444444</v>
      </c>
      <c r="I22" s="22">
        <v>4.1666666666666664E-2</v>
      </c>
      <c r="J22" s="17">
        <f t="shared" si="2"/>
        <v>0.79513888888888895</v>
      </c>
      <c r="K22" s="17">
        <f t="shared" si="3"/>
        <v>0</v>
      </c>
      <c r="L22" s="17">
        <f t="shared" si="4"/>
        <v>0.3125</v>
      </c>
      <c r="M22" s="17">
        <f t="shared" si="5"/>
        <v>2.0833333333333315E-2</v>
      </c>
      <c r="N22" s="17">
        <f t="shared" si="6"/>
        <v>0.33333333333333331</v>
      </c>
      <c r="O22" s="17" t="str">
        <f ca="1">IF(C22&lt;&gt;"土", "", SUM(OFFSET(N22,-6,0):N22))</f>
        <v/>
      </c>
      <c r="P22" s="17" t="str">
        <f t="shared" ca="1" si="7"/>
        <v/>
      </c>
      <c r="Q22" s="17">
        <f t="shared" si="8"/>
        <v>0.46180555555555564</v>
      </c>
      <c r="R22" s="38"/>
      <c r="S22" s="17">
        <f t="shared" si="9"/>
        <v>0.24652777777777779</v>
      </c>
      <c r="T22" s="17">
        <f t="shared" si="13"/>
        <v>0</v>
      </c>
      <c r="U22" s="23"/>
    </row>
    <row r="23" spans="2:21">
      <c r="B23" s="19">
        <f t="shared" si="11"/>
        <v>45519</v>
      </c>
      <c r="C23" s="13" t="str">
        <f t="shared" si="10"/>
        <v>木</v>
      </c>
      <c r="D23" s="13" t="str">
        <f t="shared" si="12"/>
        <v/>
      </c>
      <c r="E23" s="20"/>
      <c r="F23" s="20"/>
      <c r="G23" s="21">
        <v>0.40347222222222223</v>
      </c>
      <c r="H23" s="21">
        <v>0.80833333333333335</v>
      </c>
      <c r="I23" s="22">
        <v>4.1666666666666664E-2</v>
      </c>
      <c r="J23" s="17">
        <f t="shared" si="2"/>
        <v>0.36319444444444443</v>
      </c>
      <c r="K23" s="17">
        <f t="shared" si="3"/>
        <v>0</v>
      </c>
      <c r="L23" s="17">
        <f t="shared" si="4"/>
        <v>0.3125</v>
      </c>
      <c r="M23" s="17">
        <f t="shared" si="5"/>
        <v>2.0833333333333315E-2</v>
      </c>
      <c r="N23" s="17">
        <f t="shared" si="6"/>
        <v>0.33333333333333331</v>
      </c>
      <c r="O23" s="17" t="str">
        <f ca="1">IF(C23&lt;&gt;"土", "", SUM(OFFSET(N23,-6,0):N23))</f>
        <v/>
      </c>
      <c r="P23" s="17" t="str">
        <f t="shared" ca="1" si="7"/>
        <v/>
      </c>
      <c r="Q23" s="17">
        <f t="shared" si="8"/>
        <v>2.9861111111111116E-2</v>
      </c>
      <c r="R23" s="38"/>
      <c r="S23" s="17">
        <f t="shared" si="9"/>
        <v>0</v>
      </c>
      <c r="T23" s="17">
        <f t="shared" si="13"/>
        <v>0</v>
      </c>
      <c r="U23" s="23"/>
    </row>
    <row r="24" spans="2:21">
      <c r="B24" s="19">
        <f t="shared" si="11"/>
        <v>45520</v>
      </c>
      <c r="C24" s="13" t="str">
        <f t="shared" si="10"/>
        <v>金</v>
      </c>
      <c r="D24" s="13" t="str">
        <f t="shared" si="12"/>
        <v/>
      </c>
      <c r="E24" s="20"/>
      <c r="F24" s="20"/>
      <c r="G24" s="21">
        <v>0.45624999999999999</v>
      </c>
      <c r="H24" s="21">
        <v>1.0597222222222222</v>
      </c>
      <c r="I24" s="22">
        <v>4.1666666666666664E-2</v>
      </c>
      <c r="J24" s="17">
        <f t="shared" si="2"/>
        <v>0.56180555555555556</v>
      </c>
      <c r="K24" s="17">
        <f t="shared" si="3"/>
        <v>0</v>
      </c>
      <c r="L24" s="17">
        <f t="shared" si="4"/>
        <v>0.3125</v>
      </c>
      <c r="M24" s="17">
        <f t="shared" si="5"/>
        <v>2.0833333333333315E-2</v>
      </c>
      <c r="N24" s="17">
        <f t="shared" si="6"/>
        <v>0.33333333333333331</v>
      </c>
      <c r="O24" s="17" t="str">
        <f ca="1">IF(C24&lt;&gt;"土", "", SUM(OFFSET(N24,-6,0):N24))</f>
        <v/>
      </c>
      <c r="P24" s="17" t="str">
        <f t="shared" ca="1" si="7"/>
        <v/>
      </c>
      <c r="Q24" s="17">
        <f t="shared" si="8"/>
        <v>0.22847222222222224</v>
      </c>
      <c r="R24" s="38"/>
      <c r="S24" s="17">
        <f t="shared" si="9"/>
        <v>0.1430555555555556</v>
      </c>
      <c r="T24" s="17">
        <f t="shared" si="13"/>
        <v>0</v>
      </c>
      <c r="U24" s="23"/>
    </row>
    <row r="25" spans="2:21">
      <c r="B25" s="19">
        <f t="shared" si="11"/>
        <v>45521</v>
      </c>
      <c r="C25" s="13" t="str">
        <f t="shared" si="10"/>
        <v>土</v>
      </c>
      <c r="D25" s="13" t="str">
        <f t="shared" si="12"/>
        <v/>
      </c>
      <c r="E25" s="20"/>
      <c r="F25" s="20"/>
      <c r="G25" s="21">
        <v>0.37986111111111109</v>
      </c>
      <c r="H25" s="21">
        <v>1.0395833333333333</v>
      </c>
      <c r="I25" s="22">
        <v>4.1666666666666664E-2</v>
      </c>
      <c r="J25" s="17">
        <f t="shared" si="2"/>
        <v>0.61805555555555558</v>
      </c>
      <c r="K25" s="17">
        <f t="shared" si="3"/>
        <v>0</v>
      </c>
      <c r="L25" s="17">
        <f t="shared" si="4"/>
        <v>0.3125</v>
      </c>
      <c r="M25" s="17">
        <f t="shared" si="5"/>
        <v>2.0833333333333315E-2</v>
      </c>
      <c r="N25" s="17">
        <f t="shared" si="6"/>
        <v>0.33333333333333331</v>
      </c>
      <c r="O25" s="17">
        <f ca="1">IF(C25&lt;&gt;"土", "", SUM(OFFSET(N25,-6,0):N25))</f>
        <v>1.9999999999999998</v>
      </c>
      <c r="P25" s="17">
        <f t="shared" ca="1" si="7"/>
        <v>0.33333333333333304</v>
      </c>
      <c r="Q25" s="17">
        <f t="shared" si="8"/>
        <v>0.28472222222222227</v>
      </c>
      <c r="R25" s="38"/>
      <c r="S25" s="17">
        <f t="shared" si="9"/>
        <v>0.12291666666666667</v>
      </c>
      <c r="T25" s="17">
        <f t="shared" si="13"/>
        <v>0</v>
      </c>
      <c r="U25" s="23"/>
    </row>
    <row r="26" spans="2:21">
      <c r="B26" s="19">
        <f t="shared" si="11"/>
        <v>45522</v>
      </c>
      <c r="C26" s="13" t="str">
        <f t="shared" si="10"/>
        <v>日</v>
      </c>
      <c r="D26" s="13">
        <f t="shared" si="12"/>
        <v>1</v>
      </c>
      <c r="E26" s="20"/>
      <c r="F26" s="20"/>
      <c r="G26" s="21">
        <v>0.42083333333333334</v>
      </c>
      <c r="H26" s="21">
        <v>1.1277777777777778</v>
      </c>
      <c r="I26" s="22">
        <v>4.1666666666666664E-2</v>
      </c>
      <c r="J26" s="17">
        <f t="shared" si="2"/>
        <v>0</v>
      </c>
      <c r="K26" s="17">
        <f t="shared" si="3"/>
        <v>0</v>
      </c>
      <c r="L26" s="17">
        <f t="shared" si="4"/>
        <v>0</v>
      </c>
      <c r="M26" s="17">
        <f t="shared" si="5"/>
        <v>0</v>
      </c>
      <c r="N26" s="17">
        <f t="shared" si="6"/>
        <v>0</v>
      </c>
      <c r="O26" s="17" t="str">
        <f ca="1">IF(C26&lt;&gt;"土", "", SUM(OFFSET(N26,-6,0):N26))</f>
        <v/>
      </c>
      <c r="P26" s="17" t="str">
        <f t="shared" ca="1" si="7"/>
        <v/>
      </c>
      <c r="Q26" s="17">
        <f t="shared" si="8"/>
        <v>0</v>
      </c>
      <c r="R26" s="38"/>
      <c r="S26" s="17">
        <f t="shared" si="9"/>
        <v>0.21111111111111114</v>
      </c>
      <c r="T26" s="17">
        <f t="shared" si="13"/>
        <v>0.66527777777777775</v>
      </c>
      <c r="U26" s="23"/>
    </row>
    <row r="27" spans="2:21">
      <c r="B27" s="19">
        <f t="shared" si="11"/>
        <v>45523</v>
      </c>
      <c r="C27" s="13" t="str">
        <f t="shared" si="10"/>
        <v>月</v>
      </c>
      <c r="D27" s="13" t="str">
        <f t="shared" si="12"/>
        <v/>
      </c>
      <c r="E27" s="20"/>
      <c r="F27" s="20"/>
      <c r="G27" s="21">
        <v>0.34236111111111112</v>
      </c>
      <c r="H27" s="21">
        <v>0.75486111111111109</v>
      </c>
      <c r="I27" s="22">
        <v>4.1666666666666664E-2</v>
      </c>
      <c r="J27" s="17">
        <f t="shared" si="2"/>
        <v>0.37083333333333329</v>
      </c>
      <c r="K27" s="17">
        <f t="shared" si="3"/>
        <v>0</v>
      </c>
      <c r="L27" s="17">
        <f t="shared" si="4"/>
        <v>0.3125</v>
      </c>
      <c r="M27" s="17">
        <f t="shared" si="5"/>
        <v>2.0833333333333315E-2</v>
      </c>
      <c r="N27" s="17">
        <f t="shared" si="6"/>
        <v>0.33333333333333331</v>
      </c>
      <c r="O27" s="17" t="str">
        <f ca="1">IF(C27&lt;&gt;"土", "", SUM(OFFSET(N27,-6,0):N27))</f>
        <v/>
      </c>
      <c r="P27" s="17" t="str">
        <f t="shared" ca="1" si="7"/>
        <v/>
      </c>
      <c r="Q27" s="17">
        <f t="shared" si="8"/>
        <v>3.7499999999999978E-2</v>
      </c>
      <c r="R27" s="38"/>
      <c r="S27" s="17">
        <f t="shared" si="9"/>
        <v>0</v>
      </c>
      <c r="T27" s="17">
        <f t="shared" si="13"/>
        <v>0</v>
      </c>
      <c r="U27" s="23"/>
    </row>
    <row r="28" spans="2:21">
      <c r="B28" s="19">
        <f t="shared" si="11"/>
        <v>45524</v>
      </c>
      <c r="C28" s="13" t="str">
        <f t="shared" si="10"/>
        <v>火</v>
      </c>
      <c r="D28" s="13" t="str">
        <f t="shared" si="12"/>
        <v/>
      </c>
      <c r="E28" s="20"/>
      <c r="F28" s="20"/>
      <c r="G28" s="21">
        <v>0.41111111111111109</v>
      </c>
      <c r="H28" s="21">
        <v>0.98402777777777772</v>
      </c>
      <c r="I28" s="22">
        <v>4.1666666666666664E-2</v>
      </c>
      <c r="J28" s="17">
        <f t="shared" si="2"/>
        <v>0.53125</v>
      </c>
      <c r="K28" s="17">
        <f t="shared" si="3"/>
        <v>0</v>
      </c>
      <c r="L28" s="17">
        <f t="shared" si="4"/>
        <v>0.3125</v>
      </c>
      <c r="M28" s="17">
        <f t="shared" si="5"/>
        <v>2.0833333333333315E-2</v>
      </c>
      <c r="N28" s="17">
        <f t="shared" si="6"/>
        <v>0.33333333333333331</v>
      </c>
      <c r="O28" s="17" t="str">
        <f ca="1">IF(C28&lt;&gt;"土", "", SUM(OFFSET(N28,-6,0):N28))</f>
        <v/>
      </c>
      <c r="P28" s="17" t="str">
        <f t="shared" ca="1" si="7"/>
        <v/>
      </c>
      <c r="Q28" s="17">
        <f t="shared" si="8"/>
        <v>0.19791666666666669</v>
      </c>
      <c r="R28" s="38"/>
      <c r="S28" s="17">
        <f t="shared" si="9"/>
        <v>6.7361111111111094E-2</v>
      </c>
      <c r="T28" s="17">
        <f t="shared" si="13"/>
        <v>0</v>
      </c>
      <c r="U28" s="23"/>
    </row>
    <row r="29" spans="2:21">
      <c r="B29" s="19">
        <f t="shared" si="11"/>
        <v>45525</v>
      </c>
      <c r="C29" s="13" t="str">
        <f t="shared" si="10"/>
        <v>水</v>
      </c>
      <c r="D29" s="13" t="str">
        <f t="shared" si="12"/>
        <v/>
      </c>
      <c r="E29" s="20"/>
      <c r="F29" s="20"/>
      <c r="G29" s="21">
        <v>0.43125000000000002</v>
      </c>
      <c r="H29" s="21">
        <v>1.0493055555555555</v>
      </c>
      <c r="I29" s="22">
        <v>4.1666666666666664E-2</v>
      </c>
      <c r="J29" s="17">
        <f t="shared" si="2"/>
        <v>0.57638888888888884</v>
      </c>
      <c r="K29" s="17">
        <f t="shared" si="3"/>
        <v>0</v>
      </c>
      <c r="L29" s="17">
        <f t="shared" si="4"/>
        <v>0.3125</v>
      </c>
      <c r="M29" s="17">
        <f t="shared" si="5"/>
        <v>2.0833333333333315E-2</v>
      </c>
      <c r="N29" s="17">
        <f t="shared" si="6"/>
        <v>0.33333333333333331</v>
      </c>
      <c r="O29" s="17" t="str">
        <f ca="1">IF(C29&lt;&gt;"土", "", SUM(OFFSET(N29,-6,0):N29))</f>
        <v/>
      </c>
      <c r="P29" s="17" t="str">
        <f t="shared" ca="1" si="7"/>
        <v/>
      </c>
      <c r="Q29" s="17">
        <f t="shared" si="8"/>
        <v>0.24305555555555552</v>
      </c>
      <c r="R29" s="38"/>
      <c r="S29" s="17">
        <f t="shared" si="9"/>
        <v>0.13263888888888886</v>
      </c>
      <c r="T29" s="17">
        <f t="shared" si="13"/>
        <v>0</v>
      </c>
      <c r="U29" s="23"/>
    </row>
    <row r="30" spans="2:21">
      <c r="B30" s="19">
        <f t="shared" si="11"/>
        <v>45526</v>
      </c>
      <c r="C30" s="13" t="str">
        <f t="shared" si="10"/>
        <v>木</v>
      </c>
      <c r="D30" s="13" t="str">
        <f t="shared" si="12"/>
        <v/>
      </c>
      <c r="E30" s="20"/>
      <c r="F30" s="20"/>
      <c r="G30" s="21">
        <v>0.44930555555555557</v>
      </c>
      <c r="H30" s="21">
        <v>0.97013888888888888</v>
      </c>
      <c r="I30" s="22">
        <v>4.1666666666666664E-2</v>
      </c>
      <c r="J30" s="17">
        <f t="shared" si="2"/>
        <v>0.47916666666666657</v>
      </c>
      <c r="K30" s="17">
        <f t="shared" si="3"/>
        <v>0</v>
      </c>
      <c r="L30" s="17">
        <f t="shared" si="4"/>
        <v>0.3125</v>
      </c>
      <c r="M30" s="17">
        <f t="shared" si="5"/>
        <v>2.0833333333333315E-2</v>
      </c>
      <c r="N30" s="17">
        <f t="shared" si="6"/>
        <v>0.33333333333333331</v>
      </c>
      <c r="O30" s="17" t="str">
        <f ca="1">IF(C30&lt;&gt;"土", "", SUM(OFFSET(N30,-6,0):N30))</f>
        <v/>
      </c>
      <c r="P30" s="17" t="str">
        <f t="shared" ca="1" si="7"/>
        <v/>
      </c>
      <c r="Q30" s="17">
        <f t="shared" si="8"/>
        <v>0.14583333333333326</v>
      </c>
      <c r="R30" s="38"/>
      <c r="S30" s="17">
        <f t="shared" si="9"/>
        <v>5.3472222222222254E-2</v>
      </c>
      <c r="T30" s="17">
        <f t="shared" si="13"/>
        <v>0</v>
      </c>
      <c r="U30" s="23"/>
    </row>
    <row r="31" spans="2:21">
      <c r="B31" s="19">
        <f t="shared" si="11"/>
        <v>45527</v>
      </c>
      <c r="C31" s="13" t="str">
        <f t="shared" si="10"/>
        <v>金</v>
      </c>
      <c r="D31" s="13" t="str">
        <f t="shared" si="12"/>
        <v/>
      </c>
      <c r="E31" s="20"/>
      <c r="F31" s="20"/>
      <c r="G31" s="21">
        <v>0.39930555555555558</v>
      </c>
      <c r="H31" s="21">
        <v>0.99097222222222225</v>
      </c>
      <c r="I31" s="22">
        <v>4.1666666666666664E-2</v>
      </c>
      <c r="J31" s="17">
        <f t="shared" si="2"/>
        <v>0.55000000000000004</v>
      </c>
      <c r="K31" s="17">
        <f t="shared" si="3"/>
        <v>0</v>
      </c>
      <c r="L31" s="17">
        <f t="shared" si="4"/>
        <v>0.3125</v>
      </c>
      <c r="M31" s="17">
        <f t="shared" si="5"/>
        <v>2.0833333333333315E-2</v>
      </c>
      <c r="N31" s="17">
        <f t="shared" si="6"/>
        <v>0.33333333333333331</v>
      </c>
      <c r="O31" s="17" t="str">
        <f ca="1">IF(C31&lt;&gt;"土", "", SUM(OFFSET(N31,-6,0):N31))</f>
        <v/>
      </c>
      <c r="P31" s="17" t="str">
        <f t="shared" ca="1" si="7"/>
        <v/>
      </c>
      <c r="Q31" s="17">
        <f t="shared" si="8"/>
        <v>0.21666666666666673</v>
      </c>
      <c r="R31" s="38"/>
      <c r="S31" s="17">
        <f t="shared" si="9"/>
        <v>7.4305555555555625E-2</v>
      </c>
      <c r="T31" s="17">
        <f t="shared" si="13"/>
        <v>0</v>
      </c>
      <c r="U31" s="23"/>
    </row>
    <row r="32" spans="2:21">
      <c r="B32" s="19">
        <f t="shared" si="11"/>
        <v>45528</v>
      </c>
      <c r="C32" s="13" t="str">
        <f t="shared" si="10"/>
        <v>土</v>
      </c>
      <c r="D32" s="13" t="str">
        <f t="shared" si="12"/>
        <v/>
      </c>
      <c r="E32" s="20"/>
      <c r="F32" s="20"/>
      <c r="G32" s="21">
        <v>0.40625</v>
      </c>
      <c r="H32" s="21">
        <v>0.98124999999999996</v>
      </c>
      <c r="I32" s="22">
        <v>4.1666666666666664E-2</v>
      </c>
      <c r="J32" s="17">
        <f t="shared" si="2"/>
        <v>0.53333333333333333</v>
      </c>
      <c r="K32" s="17">
        <f t="shared" si="3"/>
        <v>0</v>
      </c>
      <c r="L32" s="17">
        <f t="shared" si="4"/>
        <v>0.3125</v>
      </c>
      <c r="M32" s="17">
        <f t="shared" si="5"/>
        <v>2.0833333333333315E-2</v>
      </c>
      <c r="N32" s="17">
        <f t="shared" si="6"/>
        <v>0.33333333333333331</v>
      </c>
      <c r="O32" s="17">
        <f ca="1">IF(C32&lt;&gt;"土", "", SUM(OFFSET(N32,-6,0):N32))</f>
        <v>1.9999999999999998</v>
      </c>
      <c r="P32" s="17">
        <f t="shared" ca="1" si="7"/>
        <v>0.33333333333333304</v>
      </c>
      <c r="Q32" s="17">
        <f t="shared" si="8"/>
        <v>0.2</v>
      </c>
      <c r="R32" s="38"/>
      <c r="S32" s="17">
        <f t="shared" si="9"/>
        <v>6.4583333333333326E-2</v>
      </c>
      <c r="T32" s="17">
        <f t="shared" si="13"/>
        <v>0</v>
      </c>
      <c r="U32" s="23"/>
    </row>
    <row r="33" spans="2:21">
      <c r="B33" s="19">
        <f t="shared" si="11"/>
        <v>45529</v>
      </c>
      <c r="C33" s="13" t="str">
        <f t="shared" si="10"/>
        <v>日</v>
      </c>
      <c r="D33" s="13">
        <f t="shared" si="12"/>
        <v>1</v>
      </c>
      <c r="E33" s="20"/>
      <c r="F33" s="20"/>
      <c r="G33" s="21">
        <v>0.4465277777777778</v>
      </c>
      <c r="H33" s="21">
        <v>0.8305555555555556</v>
      </c>
      <c r="I33" s="22">
        <v>4.1666666666666664E-2</v>
      </c>
      <c r="J33" s="17">
        <f t="shared" si="2"/>
        <v>0</v>
      </c>
      <c r="K33" s="17">
        <f t="shared" si="3"/>
        <v>0</v>
      </c>
      <c r="L33" s="17">
        <f t="shared" si="4"/>
        <v>0</v>
      </c>
      <c r="M33" s="17">
        <f t="shared" si="5"/>
        <v>0</v>
      </c>
      <c r="N33" s="17">
        <f t="shared" si="6"/>
        <v>0</v>
      </c>
      <c r="O33" s="17" t="str">
        <f ca="1">IF(C33&lt;&gt;"土", "", SUM(OFFSET(N33,-6,0):N33))</f>
        <v/>
      </c>
      <c r="P33" s="17" t="str">
        <f t="shared" ca="1" si="7"/>
        <v/>
      </c>
      <c r="Q33" s="17">
        <f t="shared" si="8"/>
        <v>0</v>
      </c>
      <c r="R33" s="38"/>
      <c r="S33" s="17">
        <f t="shared" si="9"/>
        <v>0</v>
      </c>
      <c r="T33" s="17">
        <f t="shared" si="13"/>
        <v>0.34236111111111112</v>
      </c>
      <c r="U33" s="23"/>
    </row>
    <row r="34" spans="2:21">
      <c r="B34" s="19">
        <f t="shared" si="11"/>
        <v>45530</v>
      </c>
      <c r="C34" s="13" t="str">
        <f t="shared" si="10"/>
        <v>月</v>
      </c>
      <c r="D34" s="13" t="str">
        <f t="shared" si="12"/>
        <v/>
      </c>
      <c r="E34" s="20"/>
      <c r="F34" s="20"/>
      <c r="G34" s="21">
        <v>0.375</v>
      </c>
      <c r="H34" s="21">
        <v>1.0249999999999999</v>
      </c>
      <c r="I34" s="22">
        <v>4.1666666666666664E-2</v>
      </c>
      <c r="J34" s="17">
        <f t="shared" si="2"/>
        <v>0.60833333333333328</v>
      </c>
      <c r="K34" s="17">
        <f t="shared" si="3"/>
        <v>0</v>
      </c>
      <c r="L34" s="17">
        <f t="shared" si="4"/>
        <v>0.3125</v>
      </c>
      <c r="M34" s="17">
        <f t="shared" si="5"/>
        <v>2.0833333333333315E-2</v>
      </c>
      <c r="N34" s="17">
        <f t="shared" si="6"/>
        <v>0.33333333333333331</v>
      </c>
      <c r="O34" s="17" t="str">
        <f ca="1">IF(C34&lt;&gt;"土", "", SUM(OFFSET(N34,-6,0):N34))</f>
        <v/>
      </c>
      <c r="P34" s="17" t="str">
        <f t="shared" ca="1" si="7"/>
        <v/>
      </c>
      <c r="Q34" s="17">
        <f t="shared" si="8"/>
        <v>0.27499999999999997</v>
      </c>
      <c r="R34" s="38"/>
      <c r="S34" s="17">
        <f t="shared" si="9"/>
        <v>0.10833333333333328</v>
      </c>
      <c r="T34" s="17">
        <f t="shared" si="13"/>
        <v>0</v>
      </c>
      <c r="U34" s="23"/>
    </row>
    <row r="35" spans="2:21">
      <c r="B35" s="19">
        <f t="shared" si="11"/>
        <v>45531</v>
      </c>
      <c r="C35" s="13" t="str">
        <f t="shared" si="10"/>
        <v>火</v>
      </c>
      <c r="D35" s="13" t="str">
        <f t="shared" si="12"/>
        <v/>
      </c>
      <c r="E35" s="20"/>
      <c r="F35" s="20"/>
      <c r="G35" s="21">
        <v>0.44236111111111109</v>
      </c>
      <c r="H35" s="21">
        <v>1.1381944444444445</v>
      </c>
      <c r="I35" s="22">
        <v>4.1666666666666664E-2</v>
      </c>
      <c r="J35" s="17">
        <f t="shared" si="2"/>
        <v>0.65416666666666679</v>
      </c>
      <c r="K35" s="17">
        <f t="shared" si="3"/>
        <v>0</v>
      </c>
      <c r="L35" s="17">
        <f t="shared" si="4"/>
        <v>0.3125</v>
      </c>
      <c r="M35" s="17">
        <f t="shared" si="5"/>
        <v>2.0833333333333315E-2</v>
      </c>
      <c r="N35" s="17">
        <f t="shared" si="6"/>
        <v>0.33333333333333331</v>
      </c>
      <c r="O35" s="17" t="str">
        <f ca="1">IF(C35&lt;&gt;"土", "", SUM(OFFSET(N35,-6,0):N35))</f>
        <v/>
      </c>
      <c r="P35" s="17" t="str">
        <f t="shared" ca="1" si="7"/>
        <v/>
      </c>
      <c r="Q35" s="17">
        <f t="shared" si="8"/>
        <v>0.32083333333333347</v>
      </c>
      <c r="R35" s="38"/>
      <c r="S35" s="17">
        <f t="shared" si="9"/>
        <v>0.22152777777777788</v>
      </c>
      <c r="T35" s="17">
        <f t="shared" si="13"/>
        <v>0</v>
      </c>
      <c r="U35" s="23"/>
    </row>
    <row r="36" spans="2:21">
      <c r="B36" s="19">
        <f t="shared" si="11"/>
        <v>45532</v>
      </c>
      <c r="C36" s="13" t="str">
        <f t="shared" si="10"/>
        <v>水</v>
      </c>
      <c r="D36" s="13" t="str">
        <f t="shared" si="12"/>
        <v/>
      </c>
      <c r="E36" s="20"/>
      <c r="F36" s="20"/>
      <c r="G36" s="21">
        <v>0.36944444444444446</v>
      </c>
      <c r="H36" s="21">
        <v>1.0638888888888889</v>
      </c>
      <c r="I36" s="22">
        <v>4.1666666666666664E-2</v>
      </c>
      <c r="J36" s="17">
        <f t="shared" si="2"/>
        <v>0.65277777777777779</v>
      </c>
      <c r="K36" s="17">
        <f t="shared" si="3"/>
        <v>0</v>
      </c>
      <c r="L36" s="17">
        <f t="shared" si="4"/>
        <v>0.3125</v>
      </c>
      <c r="M36" s="17">
        <f t="shared" si="5"/>
        <v>2.0833333333333315E-2</v>
      </c>
      <c r="N36" s="17">
        <f t="shared" si="6"/>
        <v>0.33333333333333331</v>
      </c>
      <c r="O36" s="17" t="str">
        <f ca="1">IF(C36&lt;&gt;"土", "", SUM(OFFSET(N36,-6,0):N36))</f>
        <v/>
      </c>
      <c r="P36" s="17" t="str">
        <f t="shared" ca="1" si="7"/>
        <v/>
      </c>
      <c r="Q36" s="17">
        <f t="shared" si="8"/>
        <v>0.31944444444444448</v>
      </c>
      <c r="R36" s="38"/>
      <c r="S36" s="17">
        <f t="shared" si="9"/>
        <v>0.14722222222222225</v>
      </c>
      <c r="T36" s="17">
        <f t="shared" si="13"/>
        <v>0</v>
      </c>
      <c r="U36" s="23"/>
    </row>
    <row r="37" spans="2:21">
      <c r="B37" s="19">
        <f t="shared" si="11"/>
        <v>45533</v>
      </c>
      <c r="C37" s="13" t="str">
        <f t="shared" si="10"/>
        <v>木</v>
      </c>
      <c r="D37" s="13" t="str">
        <f t="shared" si="12"/>
        <v/>
      </c>
      <c r="E37" s="20"/>
      <c r="F37" s="20"/>
      <c r="G37" s="21">
        <v>0.37569444444444444</v>
      </c>
      <c r="H37" s="21">
        <v>0.9145833333333333</v>
      </c>
      <c r="I37" s="22">
        <v>4.1666666666666664E-2</v>
      </c>
      <c r="J37" s="17">
        <f t="shared" si="2"/>
        <v>0.49722222222222218</v>
      </c>
      <c r="K37" s="17">
        <f t="shared" si="3"/>
        <v>0</v>
      </c>
      <c r="L37" s="17">
        <f t="shared" si="4"/>
        <v>0.3125</v>
      </c>
      <c r="M37" s="17">
        <f t="shared" si="5"/>
        <v>2.0833333333333315E-2</v>
      </c>
      <c r="N37" s="17">
        <f t="shared" si="6"/>
        <v>0.33333333333333331</v>
      </c>
      <c r="O37" s="17" t="str">
        <f ca="1">IF(C37&lt;&gt;"土", "", SUM(OFFSET(N37,-6,0):N37))</f>
        <v/>
      </c>
      <c r="P37" s="17" t="str">
        <f t="shared" ca="1" si="7"/>
        <v/>
      </c>
      <c r="Q37" s="17">
        <f t="shared" si="8"/>
        <v>0.16388888888888886</v>
      </c>
      <c r="R37" s="38"/>
      <c r="S37" s="17">
        <f t="shared" si="9"/>
        <v>0</v>
      </c>
      <c r="T37" s="17">
        <f t="shared" si="13"/>
        <v>0</v>
      </c>
      <c r="U37" s="23"/>
    </row>
    <row r="38" spans="2:21">
      <c r="B38" s="19">
        <f t="shared" si="11"/>
        <v>45534</v>
      </c>
      <c r="C38" s="13" t="str">
        <f t="shared" si="10"/>
        <v>金</v>
      </c>
      <c r="D38" s="13" t="str">
        <f t="shared" si="12"/>
        <v/>
      </c>
      <c r="E38" s="20"/>
      <c r="F38" s="20"/>
      <c r="G38" s="21">
        <v>0.37013888888888891</v>
      </c>
      <c r="H38" s="21">
        <v>1.1027777777777779</v>
      </c>
      <c r="I38" s="22">
        <v>4.1666666666666664E-2</v>
      </c>
      <c r="J38" s="17">
        <f t="shared" si="2"/>
        <v>0.69097222222222232</v>
      </c>
      <c r="K38" s="17">
        <f t="shared" si="3"/>
        <v>0</v>
      </c>
      <c r="L38" s="17">
        <f t="shared" si="4"/>
        <v>0.3125</v>
      </c>
      <c r="M38" s="17">
        <f t="shared" si="5"/>
        <v>2.0833333333333315E-2</v>
      </c>
      <c r="N38" s="17">
        <f t="shared" si="6"/>
        <v>0.33333333333333331</v>
      </c>
      <c r="O38" s="17" t="str">
        <f ca="1">IF(C38&lt;&gt;"土", "", SUM(OFFSET(N38,-6,0):N38))</f>
        <v/>
      </c>
      <c r="P38" s="17" t="str">
        <f t="shared" ca="1" si="7"/>
        <v/>
      </c>
      <c r="Q38" s="17">
        <f t="shared" si="8"/>
        <v>0.35763888888888901</v>
      </c>
      <c r="R38" s="38"/>
      <c r="S38" s="17">
        <f t="shared" si="9"/>
        <v>0.18611111111111123</v>
      </c>
      <c r="T38" s="17">
        <f t="shared" si="13"/>
        <v>0</v>
      </c>
      <c r="U38" s="23"/>
    </row>
    <row r="39" spans="2:21">
      <c r="B39" s="19">
        <f t="shared" si="11"/>
        <v>45535</v>
      </c>
      <c r="C39" s="31" t="str">
        <f t="shared" si="10"/>
        <v>土</v>
      </c>
      <c r="D39" s="31" t="str">
        <f t="shared" si="12"/>
        <v/>
      </c>
      <c r="E39" s="20"/>
      <c r="F39" s="20"/>
      <c r="G39" s="21">
        <v>0.40555555555555556</v>
      </c>
      <c r="H39" s="21">
        <v>0.87430555555555556</v>
      </c>
      <c r="I39" s="22">
        <v>4.1666666666666664E-2</v>
      </c>
      <c r="J39" s="32">
        <f t="shared" si="2"/>
        <v>0.42708333333333331</v>
      </c>
      <c r="K39" s="32">
        <f t="shared" si="3"/>
        <v>0</v>
      </c>
      <c r="L39" s="32">
        <f t="shared" si="4"/>
        <v>0.3125</v>
      </c>
      <c r="M39" s="33">
        <f t="shared" si="5"/>
        <v>2.0833333333333315E-2</v>
      </c>
      <c r="N39" s="32">
        <f t="shared" si="6"/>
        <v>0.33333333333333331</v>
      </c>
      <c r="O39" s="32">
        <f ca="1">IF(C39&lt;&gt;"土", "", SUM(OFFSET(N39,-6,0):N39))</f>
        <v>1.9999999999999998</v>
      </c>
      <c r="P39" s="32">
        <f t="shared" ca="1" si="7"/>
        <v>0.33333333333333304</v>
      </c>
      <c r="Q39" s="32">
        <f t="shared" si="8"/>
        <v>9.375E-2</v>
      </c>
      <c r="R39" s="39"/>
      <c r="S39" s="32">
        <f t="shared" si="9"/>
        <v>0</v>
      </c>
      <c r="T39" s="32">
        <f t="shared" si="13"/>
        <v>0</v>
      </c>
      <c r="U39" s="23"/>
    </row>
    <row r="40" spans="2:21">
      <c r="B40" s="8"/>
      <c r="C40" s="8"/>
      <c r="D40" s="8">
        <f>COUNTA(D9:D39)</f>
        <v>31</v>
      </c>
      <c r="E40" s="8">
        <f>SUM(E9:E39)</f>
        <v>0</v>
      </c>
      <c r="F40" s="8">
        <f>COUNTA(F9:F39)</f>
        <v>0</v>
      </c>
      <c r="G40" s="8">
        <f>COUNT(G9:G39)</f>
        <v>31</v>
      </c>
      <c r="H40" s="8"/>
      <c r="I40" s="17">
        <f>SUM(I9:I39)</f>
        <v>1.2916666666666667</v>
      </c>
      <c r="J40" s="17">
        <f>SUM(J9:J38)</f>
        <v>14.94027777777778</v>
      </c>
      <c r="K40" s="17">
        <f t="shared" ref="K40:T40" si="14">SUM(K9:K39)</f>
        <v>0</v>
      </c>
      <c r="L40" s="25">
        <f t="shared" si="14"/>
        <v>8.4375</v>
      </c>
      <c r="M40" s="32">
        <f t="shared" si="14"/>
        <v>0.56249999999999933</v>
      </c>
      <c r="N40" s="32">
        <f t="shared" si="14"/>
        <v>8.9999999999999982</v>
      </c>
      <c r="O40" s="17"/>
      <c r="P40" s="17">
        <f t="shared" ca="1" si="14"/>
        <v>1.6666666666666652</v>
      </c>
      <c r="Q40" s="17">
        <f t="shared" si="14"/>
        <v>6.3673611111111139</v>
      </c>
      <c r="R40" s="26">
        <f ca="1">MAX( SUM(P40:Q40)-VALUE("60:00"), 0 )</f>
        <v>5.53402777777778</v>
      </c>
      <c r="S40" s="17">
        <f t="shared" si="14"/>
        <v>3.1458333333333344</v>
      </c>
      <c r="T40" s="17">
        <f t="shared" si="14"/>
        <v>2.1902777777777782</v>
      </c>
      <c r="U40" s="8"/>
    </row>
    <row r="41" spans="2:21">
      <c r="E41" s="24" t="s">
        <v>21</v>
      </c>
      <c r="F41" s="24" t="s">
        <v>22</v>
      </c>
      <c r="G41" s="24" t="s">
        <v>23</v>
      </c>
      <c r="I41" s="27"/>
      <c r="N41" s="27"/>
    </row>
    <row r="42" spans="2:21">
      <c r="M42" s="24"/>
      <c r="N42" s="24"/>
      <c r="O42" s="24"/>
      <c r="P42" s="24"/>
    </row>
    <row r="44" spans="2:21">
      <c r="B44" s="6" t="s">
        <v>18</v>
      </c>
      <c r="C44" s="7"/>
      <c r="D44" s="31"/>
      <c r="E44" s="31"/>
      <c r="F44" s="31"/>
      <c r="G44" s="31"/>
      <c r="H44" s="31"/>
      <c r="I44" s="31"/>
      <c r="J44" s="31"/>
      <c r="K44" s="31" t="s">
        <v>19</v>
      </c>
      <c r="L44" s="31" t="s">
        <v>2</v>
      </c>
      <c r="M44" s="31" t="s">
        <v>2</v>
      </c>
      <c r="N44" s="31"/>
      <c r="O44" s="31"/>
      <c r="P44" s="31" t="s">
        <v>0</v>
      </c>
      <c r="Q44" s="31" t="s">
        <v>0</v>
      </c>
      <c r="R44" s="31" t="s">
        <v>1</v>
      </c>
      <c r="S44" s="31" t="s">
        <v>1</v>
      </c>
      <c r="T44" s="31" t="s">
        <v>34</v>
      </c>
      <c r="U44" s="31"/>
    </row>
    <row r="45" spans="2:21">
      <c r="B45" s="8" t="s">
        <v>8</v>
      </c>
      <c r="C45" s="8"/>
      <c r="D45" s="13">
        <v>1</v>
      </c>
      <c r="E45" s="13" t="s">
        <v>17</v>
      </c>
      <c r="F45" s="13" t="s">
        <v>24</v>
      </c>
      <c r="G45" s="13" t="s">
        <v>5</v>
      </c>
      <c r="H45" s="13" t="s">
        <v>5</v>
      </c>
      <c r="I45" s="13" t="s">
        <v>5</v>
      </c>
      <c r="J45" s="31"/>
      <c r="K45" s="31"/>
      <c r="L45" s="31"/>
      <c r="M45" s="31"/>
      <c r="N45" s="31"/>
      <c r="O45" s="31"/>
      <c r="P45" s="31"/>
      <c r="Q45" s="31"/>
      <c r="R45" s="31"/>
      <c r="S45" s="31"/>
      <c r="T45" s="13"/>
      <c r="U45" s="13" t="s">
        <v>20</v>
      </c>
    </row>
  </sheetData>
  <phoneticPr fontId="1"/>
  <conditionalFormatting sqref="C9:C39">
    <cfRule type="cellIs" dxfId="15" priority="3" operator="equal">
      <formula>"日"</formula>
    </cfRule>
    <cfRule type="cellIs" dxfId="14" priority="4" operator="equal">
      <formula>"土"</formula>
    </cfRule>
  </conditionalFormatting>
  <conditionalFormatting sqref="D9:D38">
    <cfRule type="cellIs" dxfId="13" priority="1" operator="equal">
      <formula>"日"</formula>
    </cfRule>
    <cfRule type="cellIs" dxfId="12" priority="2" operator="equal">
      <formula>"土"</formula>
    </cfRule>
  </conditionalFormatting>
  <pageMargins left="0.7" right="0.7" top="0.75" bottom="0.75" header="0.3" footer="0.3"/>
  <pageSetup paperSize="9" orientation="portrait" r:id="rId1"/>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EC81A1-8BF0-4B7D-962F-E7BC73F569BE}">
  <dimension ref="B2:Y45"/>
  <sheetViews>
    <sheetView topLeftCell="A13" workbookViewId="0">
      <selection activeCell="S2" sqref="S2"/>
    </sheetView>
  </sheetViews>
  <sheetFormatPr defaultRowHeight="15.75"/>
  <cols>
    <col min="1" max="1" width="2.125" style="3" customWidth="1"/>
    <col min="2" max="2" width="19.125" style="3" customWidth="1"/>
    <col min="3" max="3" width="6.875" style="3" customWidth="1"/>
    <col min="4" max="4" width="11.375" style="3" bestFit="1" customWidth="1"/>
    <col min="5" max="5" width="7.5" style="3" customWidth="1"/>
    <col min="6" max="6" width="14" style="3" bestFit="1" customWidth="1"/>
    <col min="7" max="8" width="9.625" style="3" customWidth="1"/>
    <col min="9" max="9" width="8.875" style="3" bestFit="1" customWidth="1"/>
    <col min="10" max="10" width="9.75" style="3" customWidth="1"/>
    <col min="11" max="11" width="9.125" style="3" customWidth="1"/>
    <col min="12" max="13" width="8.875" style="3" bestFit="1" customWidth="1"/>
    <col min="14" max="14" width="8.875" style="3" customWidth="1"/>
    <col min="15" max="15" width="10.375" style="3" bestFit="1" customWidth="1"/>
    <col min="16" max="16" width="8.875" style="3" customWidth="1"/>
    <col min="17" max="17" width="11.5" style="3" customWidth="1"/>
    <col min="18" max="18" width="10" style="3" bestFit="1" customWidth="1"/>
    <col min="19" max="19" width="9.125" style="3" bestFit="1" customWidth="1"/>
    <col min="20" max="20" width="9.125" style="3" customWidth="1"/>
    <col min="21" max="21" width="18" style="3" customWidth="1"/>
    <col min="22" max="22" width="7.5" style="3" customWidth="1"/>
    <col min="23" max="30" width="9" style="3"/>
    <col min="31" max="31" width="32.375" style="3" customWidth="1"/>
    <col min="32" max="16384" width="9" style="3"/>
  </cols>
  <sheetData>
    <row r="2" spans="2:25" ht="24">
      <c r="B2" s="1">
        <v>45505</v>
      </c>
      <c r="C2" s="2"/>
      <c r="D2" s="2"/>
      <c r="E2" s="3" t="s">
        <v>6</v>
      </c>
      <c r="F2" s="4">
        <f>EDATE(B2,1)-1</f>
        <v>45535</v>
      </c>
      <c r="I2" s="3" t="s">
        <v>60</v>
      </c>
      <c r="K2" s="3" t="s">
        <v>61</v>
      </c>
      <c r="M2" s="37" t="str">
        <f ca="1">RIGHT(CELL("filename",A1),LEN(CELL("filename",A1))-FIND("]",CELL("filename",A1)))</f>
        <v>13年金 大介</v>
      </c>
    </row>
    <row r="3" spans="2:25">
      <c r="B3" s="5">
        <f>B2</f>
        <v>45505</v>
      </c>
      <c r="C3" s="5"/>
      <c r="D3" s="5"/>
      <c r="E3" s="5" t="str">
        <f>E2</f>
        <v>締日</v>
      </c>
      <c r="F3" s="5">
        <f>F2</f>
        <v>45535</v>
      </c>
    </row>
    <row r="4" spans="2:25">
      <c r="B4" s="6" t="s">
        <v>18</v>
      </c>
      <c r="C4" s="31"/>
      <c r="D4" s="31"/>
      <c r="E4" s="31"/>
      <c r="F4" s="31"/>
      <c r="G4" s="31"/>
      <c r="H4" s="31"/>
      <c r="I4" s="31"/>
      <c r="J4" s="31"/>
      <c r="K4" s="31" t="s">
        <v>19</v>
      </c>
      <c r="L4" s="31" t="s">
        <v>2</v>
      </c>
      <c r="M4" s="31" t="s">
        <v>2</v>
      </c>
      <c r="N4" s="31"/>
      <c r="O4" s="31"/>
      <c r="P4" s="31" t="s">
        <v>0</v>
      </c>
      <c r="Q4" s="31" t="s">
        <v>0</v>
      </c>
      <c r="R4" s="31" t="s">
        <v>1</v>
      </c>
      <c r="S4" s="31" t="s">
        <v>1</v>
      </c>
      <c r="T4" s="31" t="s">
        <v>34</v>
      </c>
      <c r="U4" s="31"/>
    </row>
    <row r="5" spans="2:25">
      <c r="B5" s="8" t="s">
        <v>8</v>
      </c>
      <c r="C5" s="13"/>
      <c r="D5" s="13">
        <v>1</v>
      </c>
      <c r="E5" s="13" t="s">
        <v>17</v>
      </c>
      <c r="F5" s="13" t="s">
        <v>24</v>
      </c>
      <c r="G5" s="13" t="s">
        <v>5</v>
      </c>
      <c r="H5" s="13" t="s">
        <v>5</v>
      </c>
      <c r="I5" s="13" t="s">
        <v>5</v>
      </c>
      <c r="J5" s="31"/>
      <c r="K5" s="31"/>
      <c r="L5" s="31"/>
      <c r="M5" s="31"/>
      <c r="N5" s="31"/>
      <c r="O5" s="31"/>
      <c r="P5" s="31"/>
      <c r="Q5" s="31"/>
      <c r="R5" s="31"/>
      <c r="S5" s="31"/>
      <c r="T5" s="13"/>
      <c r="U5" s="13" t="s">
        <v>20</v>
      </c>
    </row>
    <row r="6" spans="2:25">
      <c r="H6" s="3" t="s">
        <v>73</v>
      </c>
    </row>
    <row r="7" spans="2:25" ht="47.25">
      <c r="J7" s="6" t="s">
        <v>62</v>
      </c>
      <c r="K7" s="6" t="s">
        <v>43</v>
      </c>
      <c r="L7" s="6" t="s">
        <v>35</v>
      </c>
      <c r="M7" s="6" t="s">
        <v>36</v>
      </c>
      <c r="N7" s="6" t="s">
        <v>37</v>
      </c>
      <c r="O7" s="6" t="s">
        <v>38</v>
      </c>
      <c r="P7" s="6" t="s">
        <v>39</v>
      </c>
      <c r="Q7" s="6" t="s">
        <v>40</v>
      </c>
      <c r="R7" s="6" t="s">
        <v>74</v>
      </c>
      <c r="S7" s="6" t="s">
        <v>41</v>
      </c>
      <c r="T7" s="6" t="s">
        <v>42</v>
      </c>
    </row>
    <row r="8" spans="2:25" ht="16.5" thickBot="1">
      <c r="B8" s="9" t="s">
        <v>3</v>
      </c>
      <c r="C8" s="9" t="s">
        <v>4</v>
      </c>
      <c r="D8" s="9" t="s">
        <v>33</v>
      </c>
      <c r="E8" s="9" t="s">
        <v>9</v>
      </c>
      <c r="F8" s="9" t="s">
        <v>16</v>
      </c>
      <c r="G8" s="9" t="s">
        <v>70</v>
      </c>
      <c r="H8" s="9" t="s">
        <v>69</v>
      </c>
      <c r="I8" s="9" t="s">
        <v>26</v>
      </c>
      <c r="J8" s="9"/>
      <c r="K8" s="9"/>
      <c r="L8" s="10">
        <v>0.3125</v>
      </c>
      <c r="M8" s="10">
        <v>0.33333333333333331</v>
      </c>
      <c r="N8" s="29">
        <v>1</v>
      </c>
      <c r="O8" s="28"/>
      <c r="P8" s="28"/>
      <c r="Q8" s="9"/>
      <c r="R8" s="28"/>
      <c r="S8" s="11">
        <v>0.91666666666666663</v>
      </c>
      <c r="T8" s="30"/>
      <c r="U8" s="9" t="s">
        <v>7</v>
      </c>
    </row>
    <row r="9" spans="2:25" ht="16.5" thickTop="1">
      <c r="B9" s="12">
        <f>B2</f>
        <v>45505</v>
      </c>
      <c r="C9" s="13" t="str">
        <f>TEXT(B9,"aaa")</f>
        <v>木</v>
      </c>
      <c r="D9" s="13" t="str">
        <f t="shared" ref="D9:D12" si="0">IF(C9="日",1,"")</f>
        <v/>
      </c>
      <c r="E9" s="14"/>
      <c r="F9" s="14"/>
      <c r="G9" s="15">
        <v>0.44722222222222224</v>
      </c>
      <c r="H9" s="15">
        <v>0.80555555555555558</v>
      </c>
      <c r="I9" s="16">
        <v>4.1666666666666664E-2</v>
      </c>
      <c r="J9" s="17">
        <f>IF(D9="", H9-G9-I9, 0)</f>
        <v>0.31666666666666665</v>
      </c>
      <c r="K9" s="17">
        <f>IF( J9=0, 0, MAX($L$8-J9, 0) )</f>
        <v>0</v>
      </c>
      <c r="L9" s="17">
        <f>MIN($L$8,J9)</f>
        <v>0.3125</v>
      </c>
      <c r="M9" s="17">
        <f>MIN(J9,$M$8)-L9</f>
        <v>4.1666666666666519E-3</v>
      </c>
      <c r="N9" s="17">
        <f>MIN($M$8,J9)</f>
        <v>0.31666666666666665</v>
      </c>
      <c r="O9" s="17" t="str">
        <f ca="1">IF(C9&lt;&gt;"土", "", SUM(OFFSET(N9,-6,0):N9))</f>
        <v/>
      </c>
      <c r="P9" s="17" t="str">
        <f ca="1">IF(O9&lt;&gt;"",MAX(O9-VALUE("40:00"),0),"")</f>
        <v/>
      </c>
      <c r="Q9" s="17">
        <f>IF(J9&gt;$M$8, J9-$M$8, 0)</f>
        <v>0</v>
      </c>
      <c r="R9" s="38"/>
      <c r="S9" s="17">
        <f>IF($S$8&lt;H9,MIN(H9,"29:00")-MAX(G9,$S$8), 0)</f>
        <v>0</v>
      </c>
      <c r="T9" s="17">
        <f t="shared" ref="T9:T18" si="1">IF(D9&lt;&gt;"", H9-G9-I9, 0)</f>
        <v>0</v>
      </c>
      <c r="U9" s="18"/>
    </row>
    <row r="10" spans="2:25">
      <c r="B10" s="19">
        <f>B9+1</f>
        <v>45506</v>
      </c>
      <c r="C10" s="13" t="str">
        <f>TEXT(B10,"aaa")</f>
        <v>金</v>
      </c>
      <c r="D10" s="13" t="str">
        <f t="shared" si="0"/>
        <v/>
      </c>
      <c r="E10" s="20"/>
      <c r="F10" s="20"/>
      <c r="G10" s="21">
        <v>0.4826388888888889</v>
      </c>
      <c r="H10" s="21">
        <v>0.8256944444444444</v>
      </c>
      <c r="I10" s="22">
        <v>4.1666666666666664E-2</v>
      </c>
      <c r="J10" s="17">
        <f t="shared" ref="J10:J39" si="2">IF(D10="", H10-G10-I10, 0)</f>
        <v>0.30138888888888882</v>
      </c>
      <c r="K10" s="17">
        <f t="shared" ref="K10:K39" si="3">IF( J10=0, 0, MAX($L$8-J10, 0) )</f>
        <v>1.1111111111111183E-2</v>
      </c>
      <c r="L10" s="17">
        <f t="shared" ref="L10:L39" si="4">MIN($L$8,J10)</f>
        <v>0.30138888888888882</v>
      </c>
      <c r="M10" s="17">
        <f t="shared" ref="M10:M39" si="5">MIN(J10,$M$8)-L10</f>
        <v>0</v>
      </c>
      <c r="N10" s="17">
        <f t="shared" ref="N10:N39" si="6">MIN($M$8,J10)</f>
        <v>0.30138888888888882</v>
      </c>
      <c r="O10" s="17" t="str">
        <f ca="1">IF(C10&lt;&gt;"土", "", SUM(OFFSET(N10,-6,0):N10))</f>
        <v/>
      </c>
      <c r="P10" s="17" t="str">
        <f t="shared" ref="P10:P39" ca="1" si="7">IF(O10&lt;&gt;"",MAX(O10-VALUE("40:00"),0),"")</f>
        <v/>
      </c>
      <c r="Q10" s="17">
        <f t="shared" ref="Q10:Q39" si="8">IF(J10&gt;$M$8, J10-$M$8, 0)</f>
        <v>0</v>
      </c>
      <c r="R10" s="38"/>
      <c r="S10" s="17">
        <f t="shared" ref="S10:S39" si="9">IF($S$8&lt;H10,MIN(H10,"29:00")-MAX(G10,$S$8), 0)</f>
        <v>0</v>
      </c>
      <c r="T10" s="17">
        <f t="shared" si="1"/>
        <v>0</v>
      </c>
      <c r="U10" s="23"/>
    </row>
    <row r="11" spans="2:25">
      <c r="B11" s="19">
        <f>B10+1</f>
        <v>45507</v>
      </c>
      <c r="C11" s="13" t="str">
        <f t="shared" ref="C11:C39" si="10">TEXT(B11,"aaa")</f>
        <v>土</v>
      </c>
      <c r="D11" s="13" t="str">
        <f t="shared" si="0"/>
        <v/>
      </c>
      <c r="E11" s="20"/>
      <c r="F11" s="20"/>
      <c r="G11" s="21">
        <v>0.40833333333333333</v>
      </c>
      <c r="H11" s="21">
        <v>0.71875</v>
      </c>
      <c r="I11" s="22">
        <v>4.1666666666666664E-2</v>
      </c>
      <c r="J11" s="17">
        <f t="shared" si="2"/>
        <v>0.26874999999999999</v>
      </c>
      <c r="K11" s="17">
        <f t="shared" si="3"/>
        <v>4.3750000000000011E-2</v>
      </c>
      <c r="L11" s="17">
        <f t="shared" si="4"/>
        <v>0.26874999999999999</v>
      </c>
      <c r="M11" s="17">
        <f t="shared" si="5"/>
        <v>0</v>
      </c>
      <c r="N11" s="17">
        <f t="shared" si="6"/>
        <v>0.26874999999999999</v>
      </c>
      <c r="O11" s="17">
        <f ca="1">IF(C11&lt;&gt;"土", "", SUM(OFFSET(N11,-6,0):N11))</f>
        <v>1.8868055555555554</v>
      </c>
      <c r="P11" s="17">
        <f t="shared" ca="1" si="7"/>
        <v>0.22013888888888866</v>
      </c>
      <c r="Q11" s="17">
        <f t="shared" si="8"/>
        <v>0</v>
      </c>
      <c r="R11" s="38"/>
      <c r="S11" s="17">
        <f t="shared" si="9"/>
        <v>0</v>
      </c>
      <c r="T11" s="17">
        <f t="shared" si="1"/>
        <v>0</v>
      </c>
      <c r="U11" s="23"/>
    </row>
    <row r="12" spans="2:25">
      <c r="B12" s="19">
        <f t="shared" ref="B12:B39" si="11">B11+1</f>
        <v>45508</v>
      </c>
      <c r="C12" s="13" t="str">
        <f t="shared" si="10"/>
        <v>日</v>
      </c>
      <c r="D12" s="13">
        <f t="shared" si="0"/>
        <v>1</v>
      </c>
      <c r="E12" s="20"/>
      <c r="F12" s="20"/>
      <c r="G12" s="21">
        <v>0.42569444444444443</v>
      </c>
      <c r="H12" s="21">
        <v>0.68055555555555558</v>
      </c>
      <c r="I12" s="22">
        <v>4.1666666666666664E-2</v>
      </c>
      <c r="J12" s="17">
        <f t="shared" si="2"/>
        <v>0</v>
      </c>
      <c r="K12" s="17">
        <f t="shared" si="3"/>
        <v>0</v>
      </c>
      <c r="L12" s="17">
        <f t="shared" si="4"/>
        <v>0</v>
      </c>
      <c r="M12" s="17">
        <f t="shared" si="5"/>
        <v>0</v>
      </c>
      <c r="N12" s="17">
        <f t="shared" si="6"/>
        <v>0</v>
      </c>
      <c r="O12" s="17" t="str">
        <f ca="1">IF(C12&lt;&gt;"土", "", SUM(OFFSET(N12,-6,0):N12))</f>
        <v/>
      </c>
      <c r="P12" s="17" t="str">
        <f t="shared" ca="1" si="7"/>
        <v/>
      </c>
      <c r="Q12" s="17">
        <f t="shared" si="8"/>
        <v>0</v>
      </c>
      <c r="R12" s="38"/>
      <c r="S12" s="17">
        <f t="shared" si="9"/>
        <v>0</v>
      </c>
      <c r="T12" s="17">
        <f t="shared" si="1"/>
        <v>0.21319444444444449</v>
      </c>
      <c r="U12" s="23"/>
    </row>
    <row r="13" spans="2:25">
      <c r="B13" s="19">
        <f t="shared" si="11"/>
        <v>45509</v>
      </c>
      <c r="C13" s="13" t="str">
        <f t="shared" si="10"/>
        <v>月</v>
      </c>
      <c r="D13" s="13" t="str">
        <f>IF(C13="日",1,"")</f>
        <v/>
      </c>
      <c r="E13" s="20"/>
      <c r="F13" s="20"/>
      <c r="G13" s="21">
        <v>0.44305555555555554</v>
      </c>
      <c r="H13" s="21">
        <v>0.68263888888888891</v>
      </c>
      <c r="I13" s="22">
        <v>4.1666666666666664E-2</v>
      </c>
      <c r="J13" s="17">
        <f t="shared" si="2"/>
        <v>0.19791666666666671</v>
      </c>
      <c r="K13" s="17">
        <f t="shared" si="3"/>
        <v>0.11458333333333329</v>
      </c>
      <c r="L13" s="17">
        <f t="shared" si="4"/>
        <v>0.19791666666666671</v>
      </c>
      <c r="M13" s="17">
        <f t="shared" si="5"/>
        <v>0</v>
      </c>
      <c r="N13" s="17">
        <f t="shared" si="6"/>
        <v>0.19791666666666671</v>
      </c>
      <c r="O13" s="17" t="str">
        <f ca="1">IF(C13&lt;&gt;"土", "", SUM(OFFSET(N13,-6,0):N13))</f>
        <v/>
      </c>
      <c r="P13" s="17" t="str">
        <f t="shared" ca="1" si="7"/>
        <v/>
      </c>
      <c r="Q13" s="17">
        <f t="shared" si="8"/>
        <v>0</v>
      </c>
      <c r="R13" s="38"/>
      <c r="S13" s="17">
        <f t="shared" si="9"/>
        <v>0</v>
      </c>
      <c r="T13" s="17">
        <f t="shared" si="1"/>
        <v>0</v>
      </c>
      <c r="U13" s="23"/>
    </row>
    <row r="14" spans="2:25">
      <c r="B14" s="19">
        <f t="shared" si="11"/>
        <v>45510</v>
      </c>
      <c r="C14" s="13" t="str">
        <f t="shared" si="10"/>
        <v>火</v>
      </c>
      <c r="D14" s="13" t="str">
        <f t="shared" ref="D14:D39" si="12">IF(C14="日",1,"")</f>
        <v/>
      </c>
      <c r="E14" s="20"/>
      <c r="F14" s="20"/>
      <c r="G14" s="21">
        <v>0.40347222222222223</v>
      </c>
      <c r="H14" s="21">
        <v>0.74097222222222225</v>
      </c>
      <c r="I14" s="22">
        <v>4.1666666666666664E-2</v>
      </c>
      <c r="J14" s="17">
        <f t="shared" si="2"/>
        <v>0.29583333333333334</v>
      </c>
      <c r="K14" s="17">
        <f t="shared" si="3"/>
        <v>1.6666666666666663E-2</v>
      </c>
      <c r="L14" s="17">
        <f t="shared" si="4"/>
        <v>0.29583333333333334</v>
      </c>
      <c r="M14" s="17">
        <f t="shared" si="5"/>
        <v>0</v>
      </c>
      <c r="N14" s="17">
        <f t="shared" si="6"/>
        <v>0.29583333333333334</v>
      </c>
      <c r="O14" s="17" t="str">
        <f ca="1">IF(C14&lt;&gt;"土", "", SUM(OFFSET(N14,-6,0):N14))</f>
        <v/>
      </c>
      <c r="P14" s="17" t="str">
        <f t="shared" ca="1" si="7"/>
        <v/>
      </c>
      <c r="Q14" s="17">
        <f t="shared" si="8"/>
        <v>0</v>
      </c>
      <c r="R14" s="38"/>
      <c r="S14" s="17">
        <f t="shared" si="9"/>
        <v>0</v>
      </c>
      <c r="T14" s="17">
        <f t="shared" si="1"/>
        <v>0</v>
      </c>
      <c r="U14" s="23"/>
    </row>
    <row r="15" spans="2:25">
      <c r="B15" s="19">
        <f t="shared" si="11"/>
        <v>45511</v>
      </c>
      <c r="C15" s="13" t="str">
        <f t="shared" si="10"/>
        <v>水</v>
      </c>
      <c r="D15" s="13" t="str">
        <f t="shared" si="12"/>
        <v/>
      </c>
      <c r="E15" s="20"/>
      <c r="F15" s="20"/>
      <c r="G15" s="21">
        <v>0.47847222222222224</v>
      </c>
      <c r="H15" s="21">
        <v>0.80625000000000002</v>
      </c>
      <c r="I15" s="22">
        <v>4.1666666666666664E-2</v>
      </c>
      <c r="J15" s="17">
        <f t="shared" si="2"/>
        <v>0.28611111111111109</v>
      </c>
      <c r="K15" s="17">
        <f t="shared" si="3"/>
        <v>2.6388888888888906E-2</v>
      </c>
      <c r="L15" s="17">
        <f t="shared" si="4"/>
        <v>0.28611111111111109</v>
      </c>
      <c r="M15" s="17">
        <f t="shared" si="5"/>
        <v>0</v>
      </c>
      <c r="N15" s="17">
        <f t="shared" si="6"/>
        <v>0.28611111111111109</v>
      </c>
      <c r="O15" s="17" t="str">
        <f ca="1">IF(C15&lt;&gt;"土", "", SUM(OFFSET(N15,-6,0):N15))</f>
        <v/>
      </c>
      <c r="P15" s="17" t="str">
        <f t="shared" ca="1" si="7"/>
        <v/>
      </c>
      <c r="Q15" s="17">
        <f t="shared" si="8"/>
        <v>0</v>
      </c>
      <c r="R15" s="38"/>
      <c r="S15" s="17">
        <f t="shared" si="9"/>
        <v>0</v>
      </c>
      <c r="T15" s="17">
        <f t="shared" si="1"/>
        <v>0</v>
      </c>
      <c r="U15" s="23"/>
      <c r="Y15" s="24"/>
    </row>
    <row r="16" spans="2:25">
      <c r="B16" s="19">
        <f t="shared" si="11"/>
        <v>45512</v>
      </c>
      <c r="C16" s="13" t="str">
        <f t="shared" si="10"/>
        <v>木</v>
      </c>
      <c r="D16" s="13" t="str">
        <f t="shared" si="12"/>
        <v/>
      </c>
      <c r="E16" s="20"/>
      <c r="F16" s="20"/>
      <c r="G16" s="21">
        <v>0.45555555555555555</v>
      </c>
      <c r="H16" s="21">
        <v>0.77708333333333335</v>
      </c>
      <c r="I16" s="22">
        <v>4.1666666666666664E-2</v>
      </c>
      <c r="J16" s="17">
        <f t="shared" si="2"/>
        <v>0.27986111111111112</v>
      </c>
      <c r="K16" s="17">
        <f t="shared" si="3"/>
        <v>3.2638888888888884E-2</v>
      </c>
      <c r="L16" s="17">
        <f t="shared" si="4"/>
        <v>0.27986111111111112</v>
      </c>
      <c r="M16" s="17">
        <f t="shared" si="5"/>
        <v>0</v>
      </c>
      <c r="N16" s="17">
        <f t="shared" si="6"/>
        <v>0.27986111111111112</v>
      </c>
      <c r="O16" s="17" t="str">
        <f ca="1">IF(C16&lt;&gt;"土", "", SUM(OFFSET(N16,-6,0):N16))</f>
        <v/>
      </c>
      <c r="P16" s="17" t="str">
        <f t="shared" ca="1" si="7"/>
        <v/>
      </c>
      <c r="Q16" s="17">
        <f t="shared" si="8"/>
        <v>0</v>
      </c>
      <c r="R16" s="38"/>
      <c r="S16" s="17">
        <f t="shared" si="9"/>
        <v>0</v>
      </c>
      <c r="T16" s="17">
        <f t="shared" si="1"/>
        <v>0</v>
      </c>
      <c r="U16" s="23"/>
    </row>
    <row r="17" spans="2:21">
      <c r="B17" s="19">
        <f t="shared" si="11"/>
        <v>45513</v>
      </c>
      <c r="C17" s="13" t="str">
        <f t="shared" si="10"/>
        <v>金</v>
      </c>
      <c r="D17" s="13" t="str">
        <f t="shared" si="12"/>
        <v/>
      </c>
      <c r="E17" s="20"/>
      <c r="F17" s="20"/>
      <c r="G17" s="21">
        <v>0.3972222222222222</v>
      </c>
      <c r="H17" s="21">
        <v>0.71458333333333335</v>
      </c>
      <c r="I17" s="22">
        <v>4.1666666666666664E-2</v>
      </c>
      <c r="J17" s="17">
        <f t="shared" si="2"/>
        <v>0.27569444444444446</v>
      </c>
      <c r="K17" s="17">
        <f t="shared" si="3"/>
        <v>3.6805555555555536E-2</v>
      </c>
      <c r="L17" s="17">
        <f t="shared" si="4"/>
        <v>0.27569444444444446</v>
      </c>
      <c r="M17" s="17">
        <f t="shared" si="5"/>
        <v>0</v>
      </c>
      <c r="N17" s="17">
        <f t="shared" si="6"/>
        <v>0.27569444444444446</v>
      </c>
      <c r="O17" s="17" t="str">
        <f ca="1">IF(C17&lt;&gt;"土", "", SUM(OFFSET(N17,-6,0):N17))</f>
        <v/>
      </c>
      <c r="P17" s="17" t="str">
        <f t="shared" ca="1" si="7"/>
        <v/>
      </c>
      <c r="Q17" s="17">
        <f t="shared" si="8"/>
        <v>0</v>
      </c>
      <c r="R17" s="38"/>
      <c r="S17" s="17">
        <f t="shared" si="9"/>
        <v>0</v>
      </c>
      <c r="T17" s="17">
        <f t="shared" si="1"/>
        <v>0</v>
      </c>
      <c r="U17" s="23"/>
    </row>
    <row r="18" spans="2:21">
      <c r="B18" s="19">
        <f t="shared" si="11"/>
        <v>45514</v>
      </c>
      <c r="C18" s="13" t="str">
        <f t="shared" si="10"/>
        <v>土</v>
      </c>
      <c r="D18" s="13" t="str">
        <f t="shared" si="12"/>
        <v/>
      </c>
      <c r="E18" s="20"/>
      <c r="F18" s="20"/>
      <c r="G18" s="21">
        <v>0.47291666666666665</v>
      </c>
      <c r="H18" s="21">
        <v>0.82430555555555551</v>
      </c>
      <c r="I18" s="22">
        <v>4.1666666666666664E-2</v>
      </c>
      <c r="J18" s="17">
        <f t="shared" si="2"/>
        <v>0.30972222222222218</v>
      </c>
      <c r="K18" s="17">
        <f t="shared" si="3"/>
        <v>2.7777777777778234E-3</v>
      </c>
      <c r="L18" s="17">
        <f t="shared" si="4"/>
        <v>0.30972222222222218</v>
      </c>
      <c r="M18" s="17">
        <f t="shared" si="5"/>
        <v>0</v>
      </c>
      <c r="N18" s="17">
        <f t="shared" si="6"/>
        <v>0.30972222222222218</v>
      </c>
      <c r="O18" s="17">
        <f ca="1">IF(C18&lt;&gt;"土", "", SUM(OFFSET(N18,-6,0):N18))</f>
        <v>1.6451388888888889</v>
      </c>
      <c r="P18" s="17">
        <f t="shared" ca="1" si="7"/>
        <v>0</v>
      </c>
      <c r="Q18" s="17">
        <f t="shared" si="8"/>
        <v>0</v>
      </c>
      <c r="R18" s="38"/>
      <c r="S18" s="17">
        <f t="shared" si="9"/>
        <v>0</v>
      </c>
      <c r="T18" s="17">
        <f t="shared" si="1"/>
        <v>0</v>
      </c>
      <c r="U18" s="23"/>
    </row>
    <row r="19" spans="2:21">
      <c r="B19" s="19">
        <f t="shared" si="11"/>
        <v>45515</v>
      </c>
      <c r="C19" s="13" t="str">
        <f t="shared" si="10"/>
        <v>日</v>
      </c>
      <c r="D19" s="13">
        <f t="shared" si="12"/>
        <v>1</v>
      </c>
      <c r="E19" s="20"/>
      <c r="F19" s="20"/>
      <c r="G19" s="21">
        <v>0.37708333333333333</v>
      </c>
      <c r="H19" s="21">
        <v>0.6743055555555556</v>
      </c>
      <c r="I19" s="22">
        <v>4.1666666666666664E-2</v>
      </c>
      <c r="J19" s="17">
        <f t="shared" si="2"/>
        <v>0</v>
      </c>
      <c r="K19" s="17">
        <f t="shared" si="3"/>
        <v>0</v>
      </c>
      <c r="L19" s="17">
        <f t="shared" si="4"/>
        <v>0</v>
      </c>
      <c r="M19" s="17">
        <f t="shared" si="5"/>
        <v>0</v>
      </c>
      <c r="N19" s="17">
        <f t="shared" si="6"/>
        <v>0</v>
      </c>
      <c r="O19" s="17" t="str">
        <f ca="1">IF(C19&lt;&gt;"土", "", SUM(OFFSET(N19,-6,0):N19))</f>
        <v/>
      </c>
      <c r="P19" s="17" t="str">
        <f t="shared" ca="1" si="7"/>
        <v/>
      </c>
      <c r="Q19" s="17">
        <f t="shared" si="8"/>
        <v>0</v>
      </c>
      <c r="R19" s="38"/>
      <c r="S19" s="17">
        <f t="shared" si="9"/>
        <v>0</v>
      </c>
      <c r="T19" s="17">
        <f>IF(D19&lt;&gt;"", H19-G19-I19, 0)</f>
        <v>0.25555555555555559</v>
      </c>
      <c r="U19" s="23"/>
    </row>
    <row r="20" spans="2:21">
      <c r="B20" s="19">
        <f t="shared" si="11"/>
        <v>45516</v>
      </c>
      <c r="C20" s="13" t="str">
        <f t="shared" si="10"/>
        <v>月</v>
      </c>
      <c r="D20" s="13" t="str">
        <f t="shared" si="12"/>
        <v/>
      </c>
      <c r="E20" s="20"/>
      <c r="F20" s="20"/>
      <c r="G20" s="21">
        <v>0.48194444444444445</v>
      </c>
      <c r="H20" s="21">
        <v>0.78472222222222221</v>
      </c>
      <c r="I20" s="22">
        <v>4.1666666666666664E-2</v>
      </c>
      <c r="J20" s="17">
        <f t="shared" si="2"/>
        <v>0.26111111111111107</v>
      </c>
      <c r="K20" s="17">
        <f t="shared" si="3"/>
        <v>5.1388888888888928E-2</v>
      </c>
      <c r="L20" s="17">
        <f t="shared" si="4"/>
        <v>0.26111111111111107</v>
      </c>
      <c r="M20" s="17">
        <f t="shared" si="5"/>
        <v>0</v>
      </c>
      <c r="N20" s="17">
        <f t="shared" si="6"/>
        <v>0.26111111111111107</v>
      </c>
      <c r="O20" s="17" t="str">
        <f ca="1">IF(C20&lt;&gt;"土", "", SUM(OFFSET(N20,-6,0):N20))</f>
        <v/>
      </c>
      <c r="P20" s="17" t="str">
        <f t="shared" ca="1" si="7"/>
        <v/>
      </c>
      <c r="Q20" s="17">
        <f t="shared" si="8"/>
        <v>0</v>
      </c>
      <c r="R20" s="38"/>
      <c r="S20" s="17">
        <f t="shared" si="9"/>
        <v>0</v>
      </c>
      <c r="T20" s="17">
        <f t="shared" ref="T20:T39" si="13">IF(D20&lt;&gt;"", H20-G20-I20, 0)</f>
        <v>0</v>
      </c>
      <c r="U20" s="23"/>
    </row>
    <row r="21" spans="2:21">
      <c r="B21" s="19">
        <f t="shared" si="11"/>
        <v>45517</v>
      </c>
      <c r="C21" s="13" t="str">
        <f t="shared" si="10"/>
        <v>火</v>
      </c>
      <c r="D21" s="13" t="str">
        <f t="shared" si="12"/>
        <v/>
      </c>
      <c r="E21" s="20"/>
      <c r="F21" s="20"/>
      <c r="G21" s="21">
        <v>0.39027777777777778</v>
      </c>
      <c r="H21" s="21">
        <v>0.75902777777777775</v>
      </c>
      <c r="I21" s="22">
        <v>4.1666666666666664E-2</v>
      </c>
      <c r="J21" s="17">
        <f t="shared" si="2"/>
        <v>0.32708333333333328</v>
      </c>
      <c r="K21" s="17">
        <f t="shared" si="3"/>
        <v>0</v>
      </c>
      <c r="L21" s="17">
        <f t="shared" si="4"/>
        <v>0.3125</v>
      </c>
      <c r="M21" s="17">
        <f t="shared" si="5"/>
        <v>1.4583333333333282E-2</v>
      </c>
      <c r="N21" s="17">
        <f t="shared" si="6"/>
        <v>0.32708333333333328</v>
      </c>
      <c r="O21" s="17" t="str">
        <f ca="1">IF(C21&lt;&gt;"土", "", SUM(OFFSET(N21,-6,0):N21))</f>
        <v/>
      </c>
      <c r="P21" s="17" t="str">
        <f t="shared" ca="1" si="7"/>
        <v/>
      </c>
      <c r="Q21" s="17">
        <f t="shared" si="8"/>
        <v>0</v>
      </c>
      <c r="R21" s="38"/>
      <c r="S21" s="17">
        <f t="shared" si="9"/>
        <v>0</v>
      </c>
      <c r="T21" s="17">
        <f t="shared" si="13"/>
        <v>0</v>
      </c>
      <c r="U21" s="23"/>
    </row>
    <row r="22" spans="2:21">
      <c r="B22" s="19">
        <f t="shared" si="11"/>
        <v>45518</v>
      </c>
      <c r="C22" s="13" t="str">
        <f t="shared" si="10"/>
        <v>水</v>
      </c>
      <c r="D22" s="13" t="str">
        <f t="shared" si="12"/>
        <v/>
      </c>
      <c r="E22" s="20"/>
      <c r="F22" s="20"/>
      <c r="G22" s="21">
        <v>0.38541666666666669</v>
      </c>
      <c r="H22" s="21">
        <v>0.70763888888888893</v>
      </c>
      <c r="I22" s="22">
        <v>4.1666666666666664E-2</v>
      </c>
      <c r="J22" s="17">
        <f t="shared" si="2"/>
        <v>0.28055555555555556</v>
      </c>
      <c r="K22" s="17">
        <f t="shared" si="3"/>
        <v>3.1944444444444442E-2</v>
      </c>
      <c r="L22" s="17">
        <f t="shared" si="4"/>
        <v>0.28055555555555556</v>
      </c>
      <c r="M22" s="17">
        <f t="shared" si="5"/>
        <v>0</v>
      </c>
      <c r="N22" s="17">
        <f t="shared" si="6"/>
        <v>0.28055555555555556</v>
      </c>
      <c r="O22" s="17" t="str">
        <f ca="1">IF(C22&lt;&gt;"土", "", SUM(OFFSET(N22,-6,0):N22))</f>
        <v/>
      </c>
      <c r="P22" s="17" t="str">
        <f t="shared" ca="1" si="7"/>
        <v/>
      </c>
      <c r="Q22" s="17">
        <f t="shared" si="8"/>
        <v>0</v>
      </c>
      <c r="R22" s="38"/>
      <c r="S22" s="17">
        <f t="shared" si="9"/>
        <v>0</v>
      </c>
      <c r="T22" s="17">
        <f t="shared" si="13"/>
        <v>0</v>
      </c>
      <c r="U22" s="23"/>
    </row>
    <row r="23" spans="2:21">
      <c r="B23" s="19">
        <f t="shared" si="11"/>
        <v>45519</v>
      </c>
      <c r="C23" s="13" t="str">
        <f t="shared" si="10"/>
        <v>木</v>
      </c>
      <c r="D23" s="13" t="str">
        <f t="shared" si="12"/>
        <v/>
      </c>
      <c r="E23" s="20"/>
      <c r="F23" s="20"/>
      <c r="G23" s="21">
        <v>0.45069444444444445</v>
      </c>
      <c r="H23" s="21">
        <v>0.75555555555555554</v>
      </c>
      <c r="I23" s="22">
        <v>4.1666666666666664E-2</v>
      </c>
      <c r="J23" s="17">
        <f t="shared" si="2"/>
        <v>0.2631944444444444</v>
      </c>
      <c r="K23" s="17">
        <f t="shared" si="3"/>
        <v>4.9305555555555602E-2</v>
      </c>
      <c r="L23" s="17">
        <f t="shared" si="4"/>
        <v>0.2631944444444444</v>
      </c>
      <c r="M23" s="17">
        <f t="shared" si="5"/>
        <v>0</v>
      </c>
      <c r="N23" s="17">
        <f t="shared" si="6"/>
        <v>0.2631944444444444</v>
      </c>
      <c r="O23" s="17" t="str">
        <f ca="1">IF(C23&lt;&gt;"土", "", SUM(OFFSET(N23,-6,0):N23))</f>
        <v/>
      </c>
      <c r="P23" s="17" t="str">
        <f t="shared" ca="1" si="7"/>
        <v/>
      </c>
      <c r="Q23" s="17">
        <f t="shared" si="8"/>
        <v>0</v>
      </c>
      <c r="R23" s="38"/>
      <c r="S23" s="17">
        <f t="shared" si="9"/>
        <v>0</v>
      </c>
      <c r="T23" s="17">
        <f t="shared" si="13"/>
        <v>0</v>
      </c>
      <c r="U23" s="23"/>
    </row>
    <row r="24" spans="2:21">
      <c r="B24" s="19">
        <f t="shared" si="11"/>
        <v>45520</v>
      </c>
      <c r="C24" s="13" t="str">
        <f t="shared" si="10"/>
        <v>金</v>
      </c>
      <c r="D24" s="13" t="str">
        <f t="shared" si="12"/>
        <v/>
      </c>
      <c r="E24" s="20"/>
      <c r="F24" s="20"/>
      <c r="G24" s="21">
        <v>0.40625</v>
      </c>
      <c r="H24" s="21">
        <v>0.79652777777777772</v>
      </c>
      <c r="I24" s="22">
        <v>4.1666666666666664E-2</v>
      </c>
      <c r="J24" s="17">
        <f t="shared" si="2"/>
        <v>0.34861111111111104</v>
      </c>
      <c r="K24" s="17">
        <f t="shared" si="3"/>
        <v>0</v>
      </c>
      <c r="L24" s="17">
        <f t="shared" si="4"/>
        <v>0.3125</v>
      </c>
      <c r="M24" s="17">
        <f t="shared" si="5"/>
        <v>2.0833333333333315E-2</v>
      </c>
      <c r="N24" s="17">
        <f t="shared" si="6"/>
        <v>0.33333333333333331</v>
      </c>
      <c r="O24" s="17" t="str">
        <f ca="1">IF(C24&lt;&gt;"土", "", SUM(OFFSET(N24,-6,0):N24))</f>
        <v/>
      </c>
      <c r="P24" s="17" t="str">
        <f t="shared" ca="1" si="7"/>
        <v/>
      </c>
      <c r="Q24" s="17">
        <f t="shared" si="8"/>
        <v>1.5277777777777724E-2</v>
      </c>
      <c r="R24" s="38"/>
      <c r="S24" s="17">
        <f t="shared" si="9"/>
        <v>0</v>
      </c>
      <c r="T24" s="17">
        <f t="shared" si="13"/>
        <v>0</v>
      </c>
      <c r="U24" s="23"/>
    </row>
    <row r="25" spans="2:21">
      <c r="B25" s="19">
        <f t="shared" si="11"/>
        <v>45521</v>
      </c>
      <c r="C25" s="13" t="str">
        <f t="shared" si="10"/>
        <v>土</v>
      </c>
      <c r="D25" s="13" t="str">
        <f t="shared" si="12"/>
        <v/>
      </c>
      <c r="E25" s="20"/>
      <c r="F25" s="20"/>
      <c r="G25" s="21">
        <v>0.43541666666666667</v>
      </c>
      <c r="H25" s="21">
        <v>0.74583333333333335</v>
      </c>
      <c r="I25" s="22">
        <v>4.1666666666666664E-2</v>
      </c>
      <c r="J25" s="17">
        <f t="shared" si="2"/>
        <v>0.26874999999999999</v>
      </c>
      <c r="K25" s="17">
        <f t="shared" si="3"/>
        <v>4.3750000000000011E-2</v>
      </c>
      <c r="L25" s="17">
        <f t="shared" si="4"/>
        <v>0.26874999999999999</v>
      </c>
      <c r="M25" s="17">
        <f t="shared" si="5"/>
        <v>0</v>
      </c>
      <c r="N25" s="17">
        <f t="shared" si="6"/>
        <v>0.26874999999999999</v>
      </c>
      <c r="O25" s="17">
        <f ca="1">IF(C25&lt;&gt;"土", "", SUM(OFFSET(N25,-6,0):N25))</f>
        <v>1.7340277777777775</v>
      </c>
      <c r="P25" s="17">
        <f t="shared" ca="1" si="7"/>
        <v>6.7361111111110761E-2</v>
      </c>
      <c r="Q25" s="17">
        <f t="shared" si="8"/>
        <v>0</v>
      </c>
      <c r="R25" s="38"/>
      <c r="S25" s="17">
        <f t="shared" si="9"/>
        <v>0</v>
      </c>
      <c r="T25" s="17">
        <f t="shared" si="13"/>
        <v>0</v>
      </c>
      <c r="U25" s="23"/>
    </row>
    <row r="26" spans="2:21">
      <c r="B26" s="19">
        <f t="shared" si="11"/>
        <v>45522</v>
      </c>
      <c r="C26" s="13" t="str">
        <f t="shared" si="10"/>
        <v>日</v>
      </c>
      <c r="D26" s="13">
        <f t="shared" si="12"/>
        <v>1</v>
      </c>
      <c r="E26" s="20"/>
      <c r="F26" s="20"/>
      <c r="G26" s="21">
        <v>0.44305555555555554</v>
      </c>
      <c r="H26" s="21">
        <v>0.83263888888888893</v>
      </c>
      <c r="I26" s="22">
        <v>4.1666666666666664E-2</v>
      </c>
      <c r="J26" s="17">
        <f t="shared" si="2"/>
        <v>0</v>
      </c>
      <c r="K26" s="17">
        <f t="shared" si="3"/>
        <v>0</v>
      </c>
      <c r="L26" s="17">
        <f t="shared" si="4"/>
        <v>0</v>
      </c>
      <c r="M26" s="17">
        <f t="shared" si="5"/>
        <v>0</v>
      </c>
      <c r="N26" s="17">
        <f t="shared" si="6"/>
        <v>0</v>
      </c>
      <c r="O26" s="17" t="str">
        <f ca="1">IF(C26&lt;&gt;"土", "", SUM(OFFSET(N26,-6,0):N26))</f>
        <v/>
      </c>
      <c r="P26" s="17" t="str">
        <f t="shared" ca="1" si="7"/>
        <v/>
      </c>
      <c r="Q26" s="17">
        <f t="shared" si="8"/>
        <v>0</v>
      </c>
      <c r="R26" s="38"/>
      <c r="S26" s="17">
        <f t="shared" si="9"/>
        <v>0</v>
      </c>
      <c r="T26" s="17">
        <f t="shared" si="13"/>
        <v>0.34791666666666671</v>
      </c>
      <c r="U26" s="23"/>
    </row>
    <row r="27" spans="2:21">
      <c r="B27" s="19">
        <f t="shared" si="11"/>
        <v>45523</v>
      </c>
      <c r="C27" s="13" t="str">
        <f t="shared" si="10"/>
        <v>月</v>
      </c>
      <c r="D27" s="13" t="str">
        <f t="shared" si="12"/>
        <v/>
      </c>
      <c r="E27" s="20"/>
      <c r="F27" s="20"/>
      <c r="G27" s="21">
        <v>0.49027777777777776</v>
      </c>
      <c r="H27" s="21">
        <v>0.75972222222222219</v>
      </c>
      <c r="I27" s="22">
        <v>4.1666666666666664E-2</v>
      </c>
      <c r="J27" s="17">
        <f t="shared" si="2"/>
        <v>0.22777777777777777</v>
      </c>
      <c r="K27" s="17">
        <f t="shared" si="3"/>
        <v>8.4722222222222227E-2</v>
      </c>
      <c r="L27" s="17">
        <f t="shared" si="4"/>
        <v>0.22777777777777777</v>
      </c>
      <c r="M27" s="17">
        <f t="shared" si="5"/>
        <v>0</v>
      </c>
      <c r="N27" s="17">
        <f t="shared" si="6"/>
        <v>0.22777777777777777</v>
      </c>
      <c r="O27" s="17" t="str">
        <f ca="1">IF(C27&lt;&gt;"土", "", SUM(OFFSET(N27,-6,0):N27))</f>
        <v/>
      </c>
      <c r="P27" s="17" t="str">
        <f t="shared" ca="1" si="7"/>
        <v/>
      </c>
      <c r="Q27" s="17">
        <f t="shared" si="8"/>
        <v>0</v>
      </c>
      <c r="R27" s="38"/>
      <c r="S27" s="17">
        <f t="shared" si="9"/>
        <v>0</v>
      </c>
      <c r="T27" s="17">
        <f t="shared" si="13"/>
        <v>0</v>
      </c>
      <c r="U27" s="23"/>
    </row>
    <row r="28" spans="2:21">
      <c r="B28" s="19">
        <f t="shared" si="11"/>
        <v>45524</v>
      </c>
      <c r="C28" s="13" t="str">
        <f t="shared" si="10"/>
        <v>火</v>
      </c>
      <c r="D28" s="13" t="str">
        <f t="shared" si="12"/>
        <v/>
      </c>
      <c r="E28" s="20"/>
      <c r="F28" s="20"/>
      <c r="G28" s="21">
        <v>0.38263888888888886</v>
      </c>
      <c r="H28" s="21">
        <v>0.74722222222222223</v>
      </c>
      <c r="I28" s="22">
        <v>4.1666666666666664E-2</v>
      </c>
      <c r="J28" s="17">
        <f t="shared" si="2"/>
        <v>0.32291666666666669</v>
      </c>
      <c r="K28" s="17">
        <f t="shared" si="3"/>
        <v>0</v>
      </c>
      <c r="L28" s="17">
        <f t="shared" si="4"/>
        <v>0.3125</v>
      </c>
      <c r="M28" s="17">
        <f t="shared" si="5"/>
        <v>1.0416666666666685E-2</v>
      </c>
      <c r="N28" s="17">
        <f t="shared" si="6"/>
        <v>0.32291666666666669</v>
      </c>
      <c r="O28" s="17" t="str">
        <f ca="1">IF(C28&lt;&gt;"土", "", SUM(OFFSET(N28,-6,0):N28))</f>
        <v/>
      </c>
      <c r="P28" s="17" t="str">
        <f t="shared" ca="1" si="7"/>
        <v/>
      </c>
      <c r="Q28" s="17">
        <f t="shared" si="8"/>
        <v>0</v>
      </c>
      <c r="R28" s="38"/>
      <c r="S28" s="17">
        <f t="shared" si="9"/>
        <v>0</v>
      </c>
      <c r="T28" s="17">
        <f t="shared" si="13"/>
        <v>0</v>
      </c>
      <c r="U28" s="23"/>
    </row>
    <row r="29" spans="2:21">
      <c r="B29" s="19">
        <f t="shared" si="11"/>
        <v>45525</v>
      </c>
      <c r="C29" s="13" t="str">
        <f t="shared" si="10"/>
        <v>水</v>
      </c>
      <c r="D29" s="13" t="str">
        <f t="shared" si="12"/>
        <v/>
      </c>
      <c r="E29" s="20"/>
      <c r="F29" s="20"/>
      <c r="G29" s="21">
        <v>0.42291666666666666</v>
      </c>
      <c r="H29" s="21">
        <v>0.77986111111111112</v>
      </c>
      <c r="I29" s="22">
        <v>4.1666666666666664E-2</v>
      </c>
      <c r="J29" s="17">
        <f t="shared" si="2"/>
        <v>0.31527777777777777</v>
      </c>
      <c r="K29" s="17">
        <f t="shared" si="3"/>
        <v>0</v>
      </c>
      <c r="L29" s="17">
        <f t="shared" si="4"/>
        <v>0.3125</v>
      </c>
      <c r="M29" s="17">
        <f t="shared" si="5"/>
        <v>2.7777777777777679E-3</v>
      </c>
      <c r="N29" s="17">
        <f t="shared" si="6"/>
        <v>0.31527777777777777</v>
      </c>
      <c r="O29" s="17" t="str">
        <f ca="1">IF(C29&lt;&gt;"土", "", SUM(OFFSET(N29,-6,0):N29))</f>
        <v/>
      </c>
      <c r="P29" s="17" t="str">
        <f t="shared" ca="1" si="7"/>
        <v/>
      </c>
      <c r="Q29" s="17">
        <f t="shared" si="8"/>
        <v>0</v>
      </c>
      <c r="R29" s="38"/>
      <c r="S29" s="17">
        <f t="shared" si="9"/>
        <v>0</v>
      </c>
      <c r="T29" s="17">
        <f t="shared" si="13"/>
        <v>0</v>
      </c>
      <c r="U29" s="23"/>
    </row>
    <row r="30" spans="2:21">
      <c r="B30" s="19">
        <f t="shared" si="11"/>
        <v>45526</v>
      </c>
      <c r="C30" s="13" t="str">
        <f t="shared" si="10"/>
        <v>木</v>
      </c>
      <c r="D30" s="13" t="str">
        <f t="shared" si="12"/>
        <v/>
      </c>
      <c r="E30" s="20"/>
      <c r="F30" s="20"/>
      <c r="G30" s="21">
        <v>0.4597222222222222</v>
      </c>
      <c r="H30" s="21">
        <v>0.74513888888888891</v>
      </c>
      <c r="I30" s="22">
        <v>4.1666666666666664E-2</v>
      </c>
      <c r="J30" s="17">
        <f t="shared" si="2"/>
        <v>0.24375000000000005</v>
      </c>
      <c r="K30" s="17">
        <f t="shared" si="3"/>
        <v>6.874999999999995E-2</v>
      </c>
      <c r="L30" s="17">
        <f t="shared" si="4"/>
        <v>0.24375000000000005</v>
      </c>
      <c r="M30" s="17">
        <f t="shared" si="5"/>
        <v>0</v>
      </c>
      <c r="N30" s="17">
        <f t="shared" si="6"/>
        <v>0.24375000000000005</v>
      </c>
      <c r="O30" s="17" t="str">
        <f ca="1">IF(C30&lt;&gt;"土", "", SUM(OFFSET(N30,-6,0):N30))</f>
        <v/>
      </c>
      <c r="P30" s="17" t="str">
        <f t="shared" ca="1" si="7"/>
        <v/>
      </c>
      <c r="Q30" s="17">
        <f t="shared" si="8"/>
        <v>0</v>
      </c>
      <c r="R30" s="38"/>
      <c r="S30" s="17">
        <f t="shared" si="9"/>
        <v>0</v>
      </c>
      <c r="T30" s="17">
        <f t="shared" si="13"/>
        <v>0</v>
      </c>
      <c r="U30" s="23"/>
    </row>
    <row r="31" spans="2:21">
      <c r="B31" s="19">
        <f t="shared" si="11"/>
        <v>45527</v>
      </c>
      <c r="C31" s="13" t="str">
        <f t="shared" si="10"/>
        <v>金</v>
      </c>
      <c r="D31" s="13" t="str">
        <f t="shared" si="12"/>
        <v/>
      </c>
      <c r="E31" s="20"/>
      <c r="F31" s="20"/>
      <c r="G31" s="21">
        <v>0.39861111111111114</v>
      </c>
      <c r="H31" s="21">
        <v>0.8</v>
      </c>
      <c r="I31" s="22">
        <v>4.1666666666666664E-2</v>
      </c>
      <c r="J31" s="17">
        <f t="shared" si="2"/>
        <v>0.35972222222222222</v>
      </c>
      <c r="K31" s="17">
        <f t="shared" si="3"/>
        <v>0</v>
      </c>
      <c r="L31" s="17">
        <f t="shared" si="4"/>
        <v>0.3125</v>
      </c>
      <c r="M31" s="17">
        <f t="shared" si="5"/>
        <v>2.0833333333333315E-2</v>
      </c>
      <c r="N31" s="17">
        <f t="shared" si="6"/>
        <v>0.33333333333333331</v>
      </c>
      <c r="O31" s="17" t="str">
        <f ca="1">IF(C31&lt;&gt;"土", "", SUM(OFFSET(N31,-6,0):N31))</f>
        <v/>
      </c>
      <c r="P31" s="17" t="str">
        <f t="shared" ca="1" si="7"/>
        <v/>
      </c>
      <c r="Q31" s="17">
        <f t="shared" si="8"/>
        <v>2.6388888888888906E-2</v>
      </c>
      <c r="R31" s="38"/>
      <c r="S31" s="17">
        <f t="shared" si="9"/>
        <v>0</v>
      </c>
      <c r="T31" s="17">
        <f t="shared" si="13"/>
        <v>0</v>
      </c>
      <c r="U31" s="23"/>
    </row>
    <row r="32" spans="2:21">
      <c r="B32" s="19">
        <f t="shared" si="11"/>
        <v>45528</v>
      </c>
      <c r="C32" s="13" t="str">
        <f t="shared" si="10"/>
        <v>土</v>
      </c>
      <c r="D32" s="13" t="str">
        <f t="shared" si="12"/>
        <v/>
      </c>
      <c r="E32" s="20"/>
      <c r="F32" s="20"/>
      <c r="G32" s="21">
        <v>0.45624999999999999</v>
      </c>
      <c r="H32" s="21">
        <v>0.7729166666666667</v>
      </c>
      <c r="I32" s="22">
        <v>4.1666666666666664E-2</v>
      </c>
      <c r="J32" s="17">
        <f t="shared" si="2"/>
        <v>0.27500000000000002</v>
      </c>
      <c r="K32" s="17">
        <f t="shared" si="3"/>
        <v>3.7499999999999978E-2</v>
      </c>
      <c r="L32" s="17">
        <f t="shared" si="4"/>
        <v>0.27500000000000002</v>
      </c>
      <c r="M32" s="17">
        <f t="shared" si="5"/>
        <v>0</v>
      </c>
      <c r="N32" s="17">
        <f t="shared" si="6"/>
        <v>0.27500000000000002</v>
      </c>
      <c r="O32" s="17">
        <f ca="1">IF(C32&lt;&gt;"土", "", SUM(OFFSET(N32,-6,0):N32))</f>
        <v>1.7180555555555554</v>
      </c>
      <c r="P32" s="17">
        <f t="shared" ca="1" si="7"/>
        <v>5.1388888888888706E-2</v>
      </c>
      <c r="Q32" s="17">
        <f t="shared" si="8"/>
        <v>0</v>
      </c>
      <c r="R32" s="38"/>
      <c r="S32" s="17">
        <f t="shared" si="9"/>
        <v>0</v>
      </c>
      <c r="T32" s="17">
        <f t="shared" si="13"/>
        <v>0</v>
      </c>
      <c r="U32" s="23"/>
    </row>
    <row r="33" spans="2:21">
      <c r="B33" s="19">
        <f t="shared" si="11"/>
        <v>45529</v>
      </c>
      <c r="C33" s="13" t="str">
        <f t="shared" si="10"/>
        <v>日</v>
      </c>
      <c r="D33" s="13">
        <f t="shared" si="12"/>
        <v>1</v>
      </c>
      <c r="E33" s="20"/>
      <c r="F33" s="20"/>
      <c r="G33" s="21">
        <v>0.39444444444444443</v>
      </c>
      <c r="H33" s="21">
        <v>0.69374999999999998</v>
      </c>
      <c r="I33" s="22">
        <v>4.1666666666666664E-2</v>
      </c>
      <c r="J33" s="17">
        <f t="shared" si="2"/>
        <v>0</v>
      </c>
      <c r="K33" s="17">
        <f t="shared" si="3"/>
        <v>0</v>
      </c>
      <c r="L33" s="17">
        <f t="shared" si="4"/>
        <v>0</v>
      </c>
      <c r="M33" s="17">
        <f t="shared" si="5"/>
        <v>0</v>
      </c>
      <c r="N33" s="17">
        <f t="shared" si="6"/>
        <v>0</v>
      </c>
      <c r="O33" s="17" t="str">
        <f ca="1">IF(C33&lt;&gt;"土", "", SUM(OFFSET(N33,-6,0):N33))</f>
        <v/>
      </c>
      <c r="P33" s="17" t="str">
        <f t="shared" ca="1" si="7"/>
        <v/>
      </c>
      <c r="Q33" s="17">
        <f t="shared" si="8"/>
        <v>0</v>
      </c>
      <c r="R33" s="38"/>
      <c r="S33" s="17">
        <f t="shared" si="9"/>
        <v>0</v>
      </c>
      <c r="T33" s="17">
        <f t="shared" si="13"/>
        <v>0.25763888888888886</v>
      </c>
      <c r="U33" s="23"/>
    </row>
    <row r="34" spans="2:21">
      <c r="B34" s="19">
        <f t="shared" si="11"/>
        <v>45530</v>
      </c>
      <c r="C34" s="13" t="str">
        <f t="shared" si="10"/>
        <v>月</v>
      </c>
      <c r="D34" s="13" t="str">
        <f t="shared" si="12"/>
        <v/>
      </c>
      <c r="E34" s="20"/>
      <c r="F34" s="20"/>
      <c r="G34" s="21">
        <v>0.43194444444444446</v>
      </c>
      <c r="H34" s="21">
        <v>0.7993055555555556</v>
      </c>
      <c r="I34" s="22">
        <v>4.1666666666666664E-2</v>
      </c>
      <c r="J34" s="17">
        <f t="shared" si="2"/>
        <v>0.32569444444444445</v>
      </c>
      <c r="K34" s="17">
        <f t="shared" si="3"/>
        <v>0</v>
      </c>
      <c r="L34" s="17">
        <f t="shared" si="4"/>
        <v>0.3125</v>
      </c>
      <c r="M34" s="17">
        <f t="shared" si="5"/>
        <v>1.3194444444444453E-2</v>
      </c>
      <c r="N34" s="17">
        <f t="shared" si="6"/>
        <v>0.32569444444444445</v>
      </c>
      <c r="O34" s="17" t="str">
        <f ca="1">IF(C34&lt;&gt;"土", "", SUM(OFFSET(N34,-6,0):N34))</f>
        <v/>
      </c>
      <c r="P34" s="17" t="str">
        <f t="shared" ca="1" si="7"/>
        <v/>
      </c>
      <c r="Q34" s="17">
        <f t="shared" si="8"/>
        <v>0</v>
      </c>
      <c r="R34" s="38"/>
      <c r="S34" s="17">
        <f t="shared" si="9"/>
        <v>0</v>
      </c>
      <c r="T34" s="17">
        <f t="shared" si="13"/>
        <v>0</v>
      </c>
      <c r="U34" s="23"/>
    </row>
    <row r="35" spans="2:21">
      <c r="B35" s="19">
        <f t="shared" si="11"/>
        <v>45531</v>
      </c>
      <c r="C35" s="13" t="str">
        <f t="shared" si="10"/>
        <v>火</v>
      </c>
      <c r="D35" s="13" t="str">
        <f t="shared" si="12"/>
        <v/>
      </c>
      <c r="E35" s="20"/>
      <c r="F35" s="20"/>
      <c r="G35" s="21">
        <v>0.46319444444444446</v>
      </c>
      <c r="H35" s="21">
        <v>0.81111111111111112</v>
      </c>
      <c r="I35" s="22">
        <v>4.1666666666666664E-2</v>
      </c>
      <c r="J35" s="17">
        <f t="shared" si="2"/>
        <v>0.30624999999999997</v>
      </c>
      <c r="K35" s="17">
        <f t="shared" si="3"/>
        <v>6.2500000000000333E-3</v>
      </c>
      <c r="L35" s="17">
        <f t="shared" si="4"/>
        <v>0.30624999999999997</v>
      </c>
      <c r="M35" s="17">
        <f t="shared" si="5"/>
        <v>0</v>
      </c>
      <c r="N35" s="17">
        <f t="shared" si="6"/>
        <v>0.30624999999999997</v>
      </c>
      <c r="O35" s="17" t="str">
        <f ca="1">IF(C35&lt;&gt;"土", "", SUM(OFFSET(N35,-6,0):N35))</f>
        <v/>
      </c>
      <c r="P35" s="17" t="str">
        <f t="shared" ca="1" si="7"/>
        <v/>
      </c>
      <c r="Q35" s="17">
        <f t="shared" si="8"/>
        <v>0</v>
      </c>
      <c r="R35" s="38"/>
      <c r="S35" s="17">
        <f t="shared" si="9"/>
        <v>0</v>
      </c>
      <c r="T35" s="17">
        <f t="shared" si="13"/>
        <v>0</v>
      </c>
      <c r="U35" s="23"/>
    </row>
    <row r="36" spans="2:21">
      <c r="B36" s="19">
        <f t="shared" si="11"/>
        <v>45532</v>
      </c>
      <c r="C36" s="13" t="str">
        <f t="shared" si="10"/>
        <v>水</v>
      </c>
      <c r="D36" s="13" t="str">
        <f t="shared" si="12"/>
        <v/>
      </c>
      <c r="E36" s="20"/>
      <c r="F36" s="20"/>
      <c r="G36" s="21">
        <v>0.38680555555555557</v>
      </c>
      <c r="H36" s="21">
        <v>0.71180555555555558</v>
      </c>
      <c r="I36" s="22">
        <v>4.1666666666666664E-2</v>
      </c>
      <c r="J36" s="17">
        <f t="shared" si="2"/>
        <v>0.28333333333333333</v>
      </c>
      <c r="K36" s="17">
        <f t="shared" si="3"/>
        <v>2.9166666666666674E-2</v>
      </c>
      <c r="L36" s="17">
        <f t="shared" si="4"/>
        <v>0.28333333333333333</v>
      </c>
      <c r="M36" s="17">
        <f t="shared" si="5"/>
        <v>0</v>
      </c>
      <c r="N36" s="17">
        <f t="shared" si="6"/>
        <v>0.28333333333333333</v>
      </c>
      <c r="O36" s="17" t="str">
        <f ca="1">IF(C36&lt;&gt;"土", "", SUM(OFFSET(N36,-6,0):N36))</f>
        <v/>
      </c>
      <c r="P36" s="17" t="str">
        <f t="shared" ca="1" si="7"/>
        <v/>
      </c>
      <c r="Q36" s="17">
        <f t="shared" si="8"/>
        <v>0</v>
      </c>
      <c r="R36" s="38"/>
      <c r="S36" s="17">
        <f t="shared" si="9"/>
        <v>0</v>
      </c>
      <c r="T36" s="17">
        <f t="shared" si="13"/>
        <v>0</v>
      </c>
      <c r="U36" s="23"/>
    </row>
    <row r="37" spans="2:21">
      <c r="B37" s="19">
        <f t="shared" si="11"/>
        <v>45533</v>
      </c>
      <c r="C37" s="13" t="str">
        <f t="shared" si="10"/>
        <v>木</v>
      </c>
      <c r="D37" s="13" t="str">
        <f t="shared" si="12"/>
        <v/>
      </c>
      <c r="E37" s="20"/>
      <c r="F37" s="20"/>
      <c r="G37" s="21">
        <v>0.40972222222222221</v>
      </c>
      <c r="H37" s="21">
        <v>0.80277777777777781</v>
      </c>
      <c r="I37" s="22">
        <v>4.1666666666666664E-2</v>
      </c>
      <c r="J37" s="17">
        <f t="shared" si="2"/>
        <v>0.35138888888888892</v>
      </c>
      <c r="K37" s="17">
        <f t="shared" si="3"/>
        <v>0</v>
      </c>
      <c r="L37" s="17">
        <f t="shared" si="4"/>
        <v>0.3125</v>
      </c>
      <c r="M37" s="17">
        <f t="shared" si="5"/>
        <v>2.0833333333333315E-2</v>
      </c>
      <c r="N37" s="17">
        <f t="shared" si="6"/>
        <v>0.33333333333333331</v>
      </c>
      <c r="O37" s="17" t="str">
        <f ca="1">IF(C37&lt;&gt;"土", "", SUM(OFFSET(N37,-6,0):N37))</f>
        <v/>
      </c>
      <c r="P37" s="17" t="str">
        <f t="shared" ca="1" si="7"/>
        <v/>
      </c>
      <c r="Q37" s="17">
        <f t="shared" si="8"/>
        <v>1.8055555555555602E-2</v>
      </c>
      <c r="R37" s="38"/>
      <c r="S37" s="17">
        <f t="shared" si="9"/>
        <v>0</v>
      </c>
      <c r="T37" s="17">
        <f t="shared" si="13"/>
        <v>0</v>
      </c>
      <c r="U37" s="23"/>
    </row>
    <row r="38" spans="2:21">
      <c r="B38" s="19">
        <f t="shared" si="11"/>
        <v>45534</v>
      </c>
      <c r="C38" s="13" t="str">
        <f t="shared" si="10"/>
        <v>金</v>
      </c>
      <c r="D38" s="13" t="str">
        <f t="shared" si="12"/>
        <v/>
      </c>
      <c r="E38" s="20"/>
      <c r="F38" s="20"/>
      <c r="G38" s="21">
        <v>0.41944444444444445</v>
      </c>
      <c r="H38" s="21">
        <v>0.70763888888888893</v>
      </c>
      <c r="I38" s="22">
        <v>4.1666666666666664E-2</v>
      </c>
      <c r="J38" s="17">
        <f t="shared" si="2"/>
        <v>0.24652777777777782</v>
      </c>
      <c r="K38" s="17">
        <f t="shared" si="3"/>
        <v>6.5972222222222182E-2</v>
      </c>
      <c r="L38" s="17">
        <f t="shared" si="4"/>
        <v>0.24652777777777782</v>
      </c>
      <c r="M38" s="17">
        <f t="shared" si="5"/>
        <v>0</v>
      </c>
      <c r="N38" s="17">
        <f t="shared" si="6"/>
        <v>0.24652777777777782</v>
      </c>
      <c r="O38" s="17" t="str">
        <f ca="1">IF(C38&lt;&gt;"土", "", SUM(OFFSET(N38,-6,0):N38))</f>
        <v/>
      </c>
      <c r="P38" s="17" t="str">
        <f t="shared" ca="1" si="7"/>
        <v/>
      </c>
      <c r="Q38" s="17">
        <f t="shared" si="8"/>
        <v>0</v>
      </c>
      <c r="R38" s="38"/>
      <c r="S38" s="17">
        <f t="shared" si="9"/>
        <v>0</v>
      </c>
      <c r="T38" s="17">
        <f t="shared" si="13"/>
        <v>0</v>
      </c>
      <c r="U38" s="23"/>
    </row>
    <row r="39" spans="2:21">
      <c r="B39" s="19">
        <f t="shared" si="11"/>
        <v>45535</v>
      </c>
      <c r="C39" s="31" t="str">
        <f t="shared" si="10"/>
        <v>土</v>
      </c>
      <c r="D39" s="31" t="str">
        <f t="shared" si="12"/>
        <v/>
      </c>
      <c r="E39" s="20"/>
      <c r="F39" s="20"/>
      <c r="G39" s="21">
        <v>0.4</v>
      </c>
      <c r="H39" s="21">
        <v>0.6958333333333333</v>
      </c>
      <c r="I39" s="22">
        <v>4.1666666666666664E-2</v>
      </c>
      <c r="J39" s="32">
        <f t="shared" si="2"/>
        <v>0.2541666666666666</v>
      </c>
      <c r="K39" s="32">
        <f t="shared" si="3"/>
        <v>5.8333333333333404E-2</v>
      </c>
      <c r="L39" s="32">
        <f t="shared" si="4"/>
        <v>0.2541666666666666</v>
      </c>
      <c r="M39" s="33">
        <f t="shared" si="5"/>
        <v>0</v>
      </c>
      <c r="N39" s="32">
        <f t="shared" si="6"/>
        <v>0.2541666666666666</v>
      </c>
      <c r="O39" s="32">
        <f ca="1">IF(C39&lt;&gt;"土", "", SUM(OFFSET(N39,-6,0):N39))</f>
        <v>1.7493055555555557</v>
      </c>
      <c r="P39" s="32">
        <f t="shared" ca="1" si="7"/>
        <v>8.2638888888888928E-2</v>
      </c>
      <c r="Q39" s="32">
        <f t="shared" si="8"/>
        <v>0</v>
      </c>
      <c r="R39" s="39"/>
      <c r="S39" s="32">
        <f t="shared" si="9"/>
        <v>0</v>
      </c>
      <c r="T39" s="32">
        <f t="shared" si="13"/>
        <v>0</v>
      </c>
      <c r="U39" s="23"/>
    </row>
    <row r="40" spans="2:21">
      <c r="B40" s="8"/>
      <c r="C40" s="8"/>
      <c r="D40" s="8">
        <f>COUNTA(D9:D39)</f>
        <v>31</v>
      </c>
      <c r="E40" s="8">
        <f>SUM(E9:E39)</f>
        <v>0</v>
      </c>
      <c r="F40" s="8">
        <f>COUNTA(F9:F39)</f>
        <v>0</v>
      </c>
      <c r="G40" s="8">
        <f>COUNT(G9:G39)</f>
        <v>31</v>
      </c>
      <c r="H40" s="8"/>
      <c r="I40" s="17">
        <f>SUM(I9:I39)</f>
        <v>1.2916666666666667</v>
      </c>
      <c r="J40" s="17">
        <f>SUM(J9:J38)</f>
        <v>7.5388888888888896</v>
      </c>
      <c r="K40" s="17">
        <f t="shared" ref="K40:T40" si="14">SUM(K9:K39)</f>
        <v>0.81180555555555567</v>
      </c>
      <c r="L40" s="25">
        <f t="shared" si="14"/>
        <v>7.625694444444445</v>
      </c>
      <c r="M40" s="32">
        <f t="shared" si="14"/>
        <v>0.10763888888888878</v>
      </c>
      <c r="N40" s="32">
        <f t="shared" si="14"/>
        <v>7.7333333333333334</v>
      </c>
      <c r="O40" s="17"/>
      <c r="P40" s="17">
        <f t="shared" ca="1" si="14"/>
        <v>0.42152777777777706</v>
      </c>
      <c r="Q40" s="17">
        <f t="shared" si="14"/>
        <v>5.9722222222222232E-2</v>
      </c>
      <c r="R40" s="26">
        <f ca="1">MAX( SUM(P40:Q40)-VALUE("60:00"), 0 )</f>
        <v>0</v>
      </c>
      <c r="S40" s="17">
        <f t="shared" si="14"/>
        <v>0</v>
      </c>
      <c r="T40" s="17">
        <f t="shared" si="14"/>
        <v>1.0743055555555556</v>
      </c>
      <c r="U40" s="8"/>
    </row>
    <row r="41" spans="2:21">
      <c r="E41" s="24" t="s">
        <v>21</v>
      </c>
      <c r="F41" s="24" t="s">
        <v>22</v>
      </c>
      <c r="G41" s="24" t="s">
        <v>23</v>
      </c>
      <c r="I41" s="27"/>
      <c r="N41" s="27"/>
    </row>
    <row r="42" spans="2:21">
      <c r="M42" s="24"/>
      <c r="N42" s="24"/>
      <c r="O42" s="24"/>
      <c r="P42" s="24"/>
    </row>
    <row r="44" spans="2:21">
      <c r="B44" s="6" t="s">
        <v>18</v>
      </c>
      <c r="C44" s="7"/>
      <c r="D44" s="31"/>
      <c r="E44" s="31"/>
      <c r="F44" s="31"/>
      <c r="G44" s="31"/>
      <c r="H44" s="31"/>
      <c r="I44" s="31"/>
      <c r="J44" s="31"/>
      <c r="K44" s="31" t="s">
        <v>19</v>
      </c>
      <c r="L44" s="31" t="s">
        <v>2</v>
      </c>
      <c r="M44" s="31" t="s">
        <v>2</v>
      </c>
      <c r="N44" s="31"/>
      <c r="O44" s="31"/>
      <c r="P44" s="31" t="s">
        <v>0</v>
      </c>
      <c r="Q44" s="31" t="s">
        <v>0</v>
      </c>
      <c r="R44" s="31" t="s">
        <v>1</v>
      </c>
      <c r="S44" s="31" t="s">
        <v>1</v>
      </c>
      <c r="T44" s="31" t="s">
        <v>34</v>
      </c>
      <c r="U44" s="31"/>
    </row>
    <row r="45" spans="2:21">
      <c r="B45" s="8" t="s">
        <v>8</v>
      </c>
      <c r="C45" s="8"/>
      <c r="D45" s="13">
        <v>1</v>
      </c>
      <c r="E45" s="13" t="s">
        <v>17</v>
      </c>
      <c r="F45" s="13" t="s">
        <v>24</v>
      </c>
      <c r="G45" s="13" t="s">
        <v>5</v>
      </c>
      <c r="H45" s="13" t="s">
        <v>5</v>
      </c>
      <c r="I45" s="13" t="s">
        <v>5</v>
      </c>
      <c r="J45" s="31"/>
      <c r="K45" s="31"/>
      <c r="L45" s="31"/>
      <c r="M45" s="31"/>
      <c r="N45" s="31"/>
      <c r="O45" s="31"/>
      <c r="P45" s="31"/>
      <c r="Q45" s="31"/>
      <c r="R45" s="31"/>
      <c r="S45" s="31"/>
      <c r="T45" s="13"/>
      <c r="U45" s="13" t="s">
        <v>20</v>
      </c>
    </row>
  </sheetData>
  <phoneticPr fontId="1"/>
  <conditionalFormatting sqref="C9:C39">
    <cfRule type="cellIs" dxfId="11" priority="3" operator="equal">
      <formula>"日"</formula>
    </cfRule>
    <cfRule type="cellIs" dxfId="10" priority="4" operator="equal">
      <formula>"土"</formula>
    </cfRule>
  </conditionalFormatting>
  <conditionalFormatting sqref="D9:D38">
    <cfRule type="cellIs" dxfId="9" priority="1" operator="equal">
      <formula>"日"</formula>
    </cfRule>
    <cfRule type="cellIs" dxfId="8" priority="2" operator="equal">
      <formula>"土"</formula>
    </cfRule>
  </conditionalFormatting>
  <pageMargins left="0.7" right="0.7" top="0.75" bottom="0.75" header="0.3" footer="0.3"/>
  <pageSetup paperSize="9" orientation="portrait" r:id="rId1"/>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6BAB04-C2A6-4C03-9CF4-C0A8B2021E30}">
  <dimension ref="B2:Y45"/>
  <sheetViews>
    <sheetView topLeftCell="A13" workbookViewId="0">
      <selection activeCell="S2" sqref="S2"/>
    </sheetView>
  </sheetViews>
  <sheetFormatPr defaultRowHeight="15.75"/>
  <cols>
    <col min="1" max="1" width="2.125" style="3" customWidth="1"/>
    <col min="2" max="2" width="19.125" style="3" customWidth="1"/>
    <col min="3" max="3" width="6.875" style="3" customWidth="1"/>
    <col min="4" max="4" width="11.375" style="3" bestFit="1" customWidth="1"/>
    <col min="5" max="5" width="7.5" style="3" customWidth="1"/>
    <col min="6" max="6" width="14" style="3" bestFit="1" customWidth="1"/>
    <col min="7" max="8" width="9.625" style="3" customWidth="1"/>
    <col min="9" max="9" width="8.875" style="3" bestFit="1" customWidth="1"/>
    <col min="10" max="10" width="9.75" style="3" customWidth="1"/>
    <col min="11" max="11" width="9.125" style="3" customWidth="1"/>
    <col min="12" max="13" width="8.875" style="3" bestFit="1" customWidth="1"/>
    <col min="14" max="14" width="8.875" style="3" customWidth="1"/>
    <col min="15" max="15" width="10.375" style="3" bestFit="1" customWidth="1"/>
    <col min="16" max="16" width="8.875" style="3" customWidth="1"/>
    <col min="17" max="17" width="11.5" style="3" customWidth="1"/>
    <col min="18" max="18" width="10" style="3" bestFit="1" customWidth="1"/>
    <col min="19" max="19" width="9.125" style="3" bestFit="1" customWidth="1"/>
    <col min="20" max="20" width="9.125" style="3" customWidth="1"/>
    <col min="21" max="21" width="18" style="3" customWidth="1"/>
    <col min="22" max="22" width="7.5" style="3" customWidth="1"/>
    <col min="23" max="30" width="9" style="3"/>
    <col min="31" max="31" width="32.375" style="3" customWidth="1"/>
    <col min="32" max="16384" width="9" style="3"/>
  </cols>
  <sheetData>
    <row r="2" spans="2:25" ht="24">
      <c r="B2" s="1">
        <v>45505</v>
      </c>
      <c r="C2" s="2"/>
      <c r="D2" s="2"/>
      <c r="E2" s="3" t="s">
        <v>6</v>
      </c>
      <c r="F2" s="4">
        <f>EDATE(B2,1)-1</f>
        <v>45535</v>
      </c>
      <c r="I2" s="3" t="s">
        <v>60</v>
      </c>
      <c r="K2" s="3" t="s">
        <v>61</v>
      </c>
      <c r="M2" s="37" t="str">
        <f ca="1">RIGHT(CELL("filename",A1),LEN(CELL("filename",A1))-FIND("]",CELL("filename",A1)))</f>
        <v>14佐藤 二郎</v>
      </c>
    </row>
    <row r="3" spans="2:25">
      <c r="B3" s="5">
        <f>B2</f>
        <v>45505</v>
      </c>
      <c r="C3" s="5"/>
      <c r="D3" s="5"/>
      <c r="E3" s="5" t="str">
        <f>E2</f>
        <v>締日</v>
      </c>
      <c r="F3" s="5">
        <f>F2</f>
        <v>45535</v>
      </c>
    </row>
    <row r="4" spans="2:25">
      <c r="B4" s="6" t="s">
        <v>18</v>
      </c>
      <c r="C4" s="31"/>
      <c r="D4" s="31"/>
      <c r="E4" s="31"/>
      <c r="F4" s="31"/>
      <c r="G4" s="31"/>
      <c r="H4" s="31"/>
      <c r="I4" s="31"/>
      <c r="J4" s="31"/>
      <c r="K4" s="31" t="s">
        <v>19</v>
      </c>
      <c r="L4" s="31" t="s">
        <v>2</v>
      </c>
      <c r="M4" s="31" t="s">
        <v>2</v>
      </c>
      <c r="N4" s="31"/>
      <c r="O4" s="31"/>
      <c r="P4" s="31" t="s">
        <v>0</v>
      </c>
      <c r="Q4" s="31" t="s">
        <v>0</v>
      </c>
      <c r="R4" s="31" t="s">
        <v>1</v>
      </c>
      <c r="S4" s="31" t="s">
        <v>1</v>
      </c>
      <c r="T4" s="31" t="s">
        <v>34</v>
      </c>
      <c r="U4" s="31"/>
    </row>
    <row r="5" spans="2:25">
      <c r="B5" s="8" t="s">
        <v>8</v>
      </c>
      <c r="C5" s="13"/>
      <c r="D5" s="13">
        <v>1</v>
      </c>
      <c r="E5" s="13" t="s">
        <v>17</v>
      </c>
      <c r="F5" s="13" t="s">
        <v>24</v>
      </c>
      <c r="G5" s="13" t="s">
        <v>5</v>
      </c>
      <c r="H5" s="13" t="s">
        <v>5</v>
      </c>
      <c r="I5" s="13" t="s">
        <v>5</v>
      </c>
      <c r="J5" s="31"/>
      <c r="K5" s="31"/>
      <c r="L5" s="31"/>
      <c r="M5" s="31"/>
      <c r="N5" s="31"/>
      <c r="O5" s="31"/>
      <c r="P5" s="31"/>
      <c r="Q5" s="31"/>
      <c r="R5" s="31"/>
      <c r="S5" s="31"/>
      <c r="T5" s="13"/>
      <c r="U5" s="13" t="s">
        <v>20</v>
      </c>
    </row>
    <row r="6" spans="2:25">
      <c r="H6" s="3" t="s">
        <v>73</v>
      </c>
    </row>
    <row r="7" spans="2:25" ht="47.25">
      <c r="J7" s="6" t="s">
        <v>62</v>
      </c>
      <c r="K7" s="6" t="s">
        <v>43</v>
      </c>
      <c r="L7" s="6" t="s">
        <v>35</v>
      </c>
      <c r="M7" s="6" t="s">
        <v>36</v>
      </c>
      <c r="N7" s="6" t="s">
        <v>37</v>
      </c>
      <c r="O7" s="6" t="s">
        <v>38</v>
      </c>
      <c r="P7" s="6" t="s">
        <v>39</v>
      </c>
      <c r="Q7" s="6" t="s">
        <v>40</v>
      </c>
      <c r="R7" s="6" t="s">
        <v>74</v>
      </c>
      <c r="S7" s="6" t="s">
        <v>41</v>
      </c>
      <c r="T7" s="6" t="s">
        <v>42</v>
      </c>
    </row>
    <row r="8" spans="2:25" ht="16.5" thickBot="1">
      <c r="B8" s="9" t="s">
        <v>3</v>
      </c>
      <c r="C8" s="9" t="s">
        <v>4</v>
      </c>
      <c r="D8" s="9" t="s">
        <v>33</v>
      </c>
      <c r="E8" s="9" t="s">
        <v>9</v>
      </c>
      <c r="F8" s="9" t="s">
        <v>16</v>
      </c>
      <c r="G8" s="9" t="s">
        <v>70</v>
      </c>
      <c r="H8" s="9" t="s">
        <v>69</v>
      </c>
      <c r="I8" s="9" t="s">
        <v>26</v>
      </c>
      <c r="J8" s="9"/>
      <c r="K8" s="9"/>
      <c r="L8" s="10">
        <v>0.3125</v>
      </c>
      <c r="M8" s="10">
        <v>0.33333333333333331</v>
      </c>
      <c r="N8" s="29">
        <v>1</v>
      </c>
      <c r="O8" s="28"/>
      <c r="P8" s="28"/>
      <c r="Q8" s="9"/>
      <c r="R8" s="28"/>
      <c r="S8" s="11">
        <v>0.91666666666666663</v>
      </c>
      <c r="T8" s="30"/>
      <c r="U8" s="9" t="s">
        <v>7</v>
      </c>
    </row>
    <row r="9" spans="2:25" ht="16.5" thickTop="1">
      <c r="B9" s="12">
        <f>B2</f>
        <v>45505</v>
      </c>
      <c r="C9" s="13" t="str">
        <f>TEXT(B9,"aaa")</f>
        <v>木</v>
      </c>
      <c r="D9" s="13" t="str">
        <f t="shared" ref="D9:D12" si="0">IF(C9="日",1,"")</f>
        <v/>
      </c>
      <c r="E9" s="14"/>
      <c r="F9" s="14"/>
      <c r="G9" s="15">
        <v>0.42222222222222222</v>
      </c>
      <c r="H9" s="15">
        <v>0.79097222222222219</v>
      </c>
      <c r="I9" s="16">
        <v>4.1666666666666664E-2</v>
      </c>
      <c r="J9" s="17">
        <f>IF(D9="", H9-G9-I9, 0)</f>
        <v>0.32708333333333328</v>
      </c>
      <c r="K9" s="17">
        <f>IF( J9=0, 0, MAX($L$8-J9, 0) )</f>
        <v>0</v>
      </c>
      <c r="L9" s="17">
        <f>MIN($L$8,J9)</f>
        <v>0.3125</v>
      </c>
      <c r="M9" s="17">
        <f>MIN(J9,$M$8)-L9</f>
        <v>1.4583333333333282E-2</v>
      </c>
      <c r="N9" s="17">
        <f>MIN($M$8,J9)</f>
        <v>0.32708333333333328</v>
      </c>
      <c r="O9" s="17" t="str">
        <f ca="1">IF(C9&lt;&gt;"土", "", SUM(OFFSET(N9,-6,0):N9))</f>
        <v/>
      </c>
      <c r="P9" s="17" t="str">
        <f ca="1">IF(O9&lt;&gt;"",MAX(O9-VALUE("40:00"),0),"")</f>
        <v/>
      </c>
      <c r="Q9" s="17">
        <f>IF(J9&gt;$M$8, J9-$M$8, 0)</f>
        <v>0</v>
      </c>
      <c r="R9" s="38"/>
      <c r="S9" s="17">
        <f>IF($S$8&lt;H9,MIN(H9,"29:00")-MAX(G9,$S$8), 0)</f>
        <v>0</v>
      </c>
      <c r="T9" s="17">
        <f t="shared" ref="T9:T18" si="1">IF(D9&lt;&gt;"", H9-G9-I9, 0)</f>
        <v>0</v>
      </c>
      <c r="U9" s="18"/>
    </row>
    <row r="10" spans="2:25">
      <c r="B10" s="19">
        <f>B9+1</f>
        <v>45506</v>
      </c>
      <c r="C10" s="13" t="str">
        <f>TEXT(B10,"aaa")</f>
        <v>金</v>
      </c>
      <c r="D10" s="13" t="str">
        <f t="shared" si="0"/>
        <v/>
      </c>
      <c r="E10" s="20"/>
      <c r="F10" s="20"/>
      <c r="G10" s="21">
        <v>0.38333333333333336</v>
      </c>
      <c r="H10" s="21">
        <v>0.84722222222222221</v>
      </c>
      <c r="I10" s="22">
        <v>4.1666666666666664E-2</v>
      </c>
      <c r="J10" s="17">
        <f t="shared" ref="J10:J39" si="2">IF(D10="", H10-G10-I10, 0)</f>
        <v>0.42222222222222217</v>
      </c>
      <c r="K10" s="17">
        <f t="shared" ref="K10:K39" si="3">IF( J10=0, 0, MAX($L$8-J10, 0) )</f>
        <v>0</v>
      </c>
      <c r="L10" s="17">
        <f t="shared" ref="L10:L39" si="4">MIN($L$8,J10)</f>
        <v>0.3125</v>
      </c>
      <c r="M10" s="17">
        <f t="shared" ref="M10:M39" si="5">MIN(J10,$M$8)-L10</f>
        <v>2.0833333333333315E-2</v>
      </c>
      <c r="N10" s="17">
        <f t="shared" ref="N10:N39" si="6">MIN($M$8,J10)</f>
        <v>0.33333333333333331</v>
      </c>
      <c r="O10" s="17" t="str">
        <f ca="1">IF(C10&lt;&gt;"土", "", SUM(OFFSET(N10,-6,0):N10))</f>
        <v/>
      </c>
      <c r="P10" s="17" t="str">
        <f t="shared" ref="P10:P39" ca="1" si="7">IF(O10&lt;&gt;"",MAX(O10-VALUE("40:00"),0),"")</f>
        <v/>
      </c>
      <c r="Q10" s="17">
        <f t="shared" ref="Q10:Q39" si="8">IF(J10&gt;$M$8, J10-$M$8, 0)</f>
        <v>8.8888888888888851E-2</v>
      </c>
      <c r="R10" s="38"/>
      <c r="S10" s="17">
        <f t="shared" ref="S10:S39" si="9">IF($S$8&lt;H10,MIN(H10,"29:00")-MAX(G10,$S$8), 0)</f>
        <v>0</v>
      </c>
      <c r="T10" s="17">
        <f t="shared" si="1"/>
        <v>0</v>
      </c>
      <c r="U10" s="23"/>
    </row>
    <row r="11" spans="2:25">
      <c r="B11" s="19">
        <f>B10+1</f>
        <v>45507</v>
      </c>
      <c r="C11" s="13" t="str">
        <f t="shared" ref="C11:C39" si="10">TEXT(B11,"aaa")</f>
        <v>土</v>
      </c>
      <c r="D11" s="13" t="str">
        <f t="shared" si="0"/>
        <v/>
      </c>
      <c r="E11" s="20"/>
      <c r="F11" s="20"/>
      <c r="G11" s="21">
        <v>0.38263888888888886</v>
      </c>
      <c r="H11" s="21">
        <v>0.86041666666666672</v>
      </c>
      <c r="I11" s="22">
        <v>4.1666666666666664E-2</v>
      </c>
      <c r="J11" s="17">
        <f t="shared" si="2"/>
        <v>0.43611111111111117</v>
      </c>
      <c r="K11" s="17">
        <f t="shared" si="3"/>
        <v>0</v>
      </c>
      <c r="L11" s="17">
        <f t="shared" si="4"/>
        <v>0.3125</v>
      </c>
      <c r="M11" s="17">
        <f t="shared" si="5"/>
        <v>2.0833333333333315E-2</v>
      </c>
      <c r="N11" s="17">
        <f t="shared" si="6"/>
        <v>0.33333333333333331</v>
      </c>
      <c r="O11" s="17">
        <f ca="1">IF(C11&lt;&gt;"土", "", SUM(OFFSET(N11,-6,0):N11))</f>
        <v>1.9937499999999999</v>
      </c>
      <c r="P11" s="17">
        <f t="shared" ca="1" si="7"/>
        <v>0.32708333333333317</v>
      </c>
      <c r="Q11" s="17">
        <f t="shared" si="8"/>
        <v>0.10277777777777786</v>
      </c>
      <c r="R11" s="38"/>
      <c r="S11" s="17">
        <f t="shared" si="9"/>
        <v>0</v>
      </c>
      <c r="T11" s="17">
        <f t="shared" si="1"/>
        <v>0</v>
      </c>
      <c r="U11" s="23"/>
    </row>
    <row r="12" spans="2:25">
      <c r="B12" s="19">
        <f t="shared" ref="B12:B39" si="11">B11+1</f>
        <v>45508</v>
      </c>
      <c r="C12" s="13" t="str">
        <f t="shared" si="10"/>
        <v>日</v>
      </c>
      <c r="D12" s="13">
        <f t="shared" si="0"/>
        <v>1</v>
      </c>
      <c r="E12" s="20"/>
      <c r="F12" s="20"/>
      <c r="G12" s="21">
        <v>0.47708333333333336</v>
      </c>
      <c r="H12" s="21">
        <v>0.69652777777777775</v>
      </c>
      <c r="I12" s="22">
        <v>4.1666666666666664E-2</v>
      </c>
      <c r="J12" s="17">
        <f t="shared" si="2"/>
        <v>0</v>
      </c>
      <c r="K12" s="17">
        <f t="shared" si="3"/>
        <v>0</v>
      </c>
      <c r="L12" s="17">
        <f t="shared" si="4"/>
        <v>0</v>
      </c>
      <c r="M12" s="17">
        <f t="shared" si="5"/>
        <v>0</v>
      </c>
      <c r="N12" s="17">
        <f t="shared" si="6"/>
        <v>0</v>
      </c>
      <c r="O12" s="17" t="str">
        <f ca="1">IF(C12&lt;&gt;"土", "", SUM(OFFSET(N12,-6,0):N12))</f>
        <v/>
      </c>
      <c r="P12" s="17" t="str">
        <f t="shared" ca="1" si="7"/>
        <v/>
      </c>
      <c r="Q12" s="17">
        <f t="shared" si="8"/>
        <v>0</v>
      </c>
      <c r="R12" s="38"/>
      <c r="S12" s="17">
        <f t="shared" si="9"/>
        <v>0</v>
      </c>
      <c r="T12" s="17">
        <f t="shared" si="1"/>
        <v>0.17777777777777773</v>
      </c>
      <c r="U12" s="23"/>
    </row>
    <row r="13" spans="2:25">
      <c r="B13" s="19">
        <f t="shared" si="11"/>
        <v>45509</v>
      </c>
      <c r="C13" s="13" t="str">
        <f t="shared" si="10"/>
        <v>月</v>
      </c>
      <c r="D13" s="13" t="str">
        <f>IF(C13="日",1,"")</f>
        <v/>
      </c>
      <c r="E13" s="20"/>
      <c r="F13" s="20"/>
      <c r="G13" s="21">
        <v>0.48541666666666666</v>
      </c>
      <c r="H13" s="21">
        <v>0.68819444444444444</v>
      </c>
      <c r="I13" s="22">
        <v>4.1666666666666664E-2</v>
      </c>
      <c r="J13" s="17">
        <f t="shared" si="2"/>
        <v>0.16111111111111112</v>
      </c>
      <c r="K13" s="17">
        <f t="shared" si="3"/>
        <v>0.15138888888888888</v>
      </c>
      <c r="L13" s="17">
        <f t="shared" si="4"/>
        <v>0.16111111111111112</v>
      </c>
      <c r="M13" s="17">
        <f t="shared" si="5"/>
        <v>0</v>
      </c>
      <c r="N13" s="17">
        <f t="shared" si="6"/>
        <v>0.16111111111111112</v>
      </c>
      <c r="O13" s="17" t="str">
        <f ca="1">IF(C13&lt;&gt;"土", "", SUM(OFFSET(N13,-6,0):N13))</f>
        <v/>
      </c>
      <c r="P13" s="17" t="str">
        <f t="shared" ca="1" si="7"/>
        <v/>
      </c>
      <c r="Q13" s="17">
        <f t="shared" si="8"/>
        <v>0</v>
      </c>
      <c r="R13" s="38"/>
      <c r="S13" s="17">
        <f t="shared" si="9"/>
        <v>0</v>
      </c>
      <c r="T13" s="17">
        <f t="shared" si="1"/>
        <v>0</v>
      </c>
      <c r="U13" s="23"/>
    </row>
    <row r="14" spans="2:25">
      <c r="B14" s="19">
        <f t="shared" si="11"/>
        <v>45510</v>
      </c>
      <c r="C14" s="13" t="str">
        <f t="shared" si="10"/>
        <v>火</v>
      </c>
      <c r="D14" s="13" t="str">
        <f t="shared" ref="D14:D39" si="12">IF(C14="日",1,"")</f>
        <v/>
      </c>
      <c r="E14" s="20"/>
      <c r="F14" s="20"/>
      <c r="G14" s="21">
        <v>0.45555555555555555</v>
      </c>
      <c r="H14" s="21">
        <v>0.82986111111111116</v>
      </c>
      <c r="I14" s="22">
        <v>4.1666666666666664E-2</v>
      </c>
      <c r="J14" s="17">
        <f t="shared" si="2"/>
        <v>0.33263888888888893</v>
      </c>
      <c r="K14" s="17">
        <f t="shared" si="3"/>
        <v>0</v>
      </c>
      <c r="L14" s="17">
        <f t="shared" si="4"/>
        <v>0.3125</v>
      </c>
      <c r="M14" s="17">
        <f t="shared" si="5"/>
        <v>2.0138888888888928E-2</v>
      </c>
      <c r="N14" s="17">
        <f t="shared" si="6"/>
        <v>0.33263888888888893</v>
      </c>
      <c r="O14" s="17" t="str">
        <f ca="1">IF(C14&lt;&gt;"土", "", SUM(OFFSET(N14,-6,0):N14))</f>
        <v/>
      </c>
      <c r="P14" s="17" t="str">
        <f t="shared" ca="1" si="7"/>
        <v/>
      </c>
      <c r="Q14" s="17">
        <f t="shared" si="8"/>
        <v>0</v>
      </c>
      <c r="R14" s="38"/>
      <c r="S14" s="17">
        <f t="shared" si="9"/>
        <v>0</v>
      </c>
      <c r="T14" s="17">
        <f t="shared" si="1"/>
        <v>0</v>
      </c>
      <c r="U14" s="23"/>
    </row>
    <row r="15" spans="2:25">
      <c r="B15" s="19">
        <f t="shared" si="11"/>
        <v>45511</v>
      </c>
      <c r="C15" s="13" t="str">
        <f t="shared" si="10"/>
        <v>水</v>
      </c>
      <c r="D15" s="13" t="str">
        <f t="shared" si="12"/>
        <v/>
      </c>
      <c r="E15" s="20"/>
      <c r="F15" s="20"/>
      <c r="G15" s="21">
        <v>0.47152777777777777</v>
      </c>
      <c r="H15" s="21">
        <v>0.70347222222222228</v>
      </c>
      <c r="I15" s="22">
        <v>4.1666666666666664E-2</v>
      </c>
      <c r="J15" s="17">
        <f t="shared" si="2"/>
        <v>0.19027777777777785</v>
      </c>
      <c r="K15" s="17">
        <f t="shared" si="3"/>
        <v>0.12222222222222215</v>
      </c>
      <c r="L15" s="17">
        <f t="shared" si="4"/>
        <v>0.19027777777777785</v>
      </c>
      <c r="M15" s="17">
        <f t="shared" si="5"/>
        <v>0</v>
      </c>
      <c r="N15" s="17">
        <f t="shared" si="6"/>
        <v>0.19027777777777785</v>
      </c>
      <c r="O15" s="17" t="str">
        <f ca="1">IF(C15&lt;&gt;"土", "", SUM(OFFSET(N15,-6,0):N15))</f>
        <v/>
      </c>
      <c r="P15" s="17" t="str">
        <f t="shared" ca="1" si="7"/>
        <v/>
      </c>
      <c r="Q15" s="17">
        <f t="shared" si="8"/>
        <v>0</v>
      </c>
      <c r="R15" s="38"/>
      <c r="S15" s="17">
        <f t="shared" si="9"/>
        <v>0</v>
      </c>
      <c r="T15" s="17">
        <f t="shared" si="1"/>
        <v>0</v>
      </c>
      <c r="U15" s="23"/>
      <c r="Y15" s="24"/>
    </row>
    <row r="16" spans="2:25">
      <c r="B16" s="19">
        <f t="shared" si="11"/>
        <v>45512</v>
      </c>
      <c r="C16" s="13" t="str">
        <f t="shared" si="10"/>
        <v>木</v>
      </c>
      <c r="D16" s="13" t="str">
        <f t="shared" si="12"/>
        <v/>
      </c>
      <c r="E16" s="20"/>
      <c r="F16" s="20"/>
      <c r="G16" s="21">
        <v>0.38472222222222224</v>
      </c>
      <c r="H16" s="21">
        <v>0.80138888888888893</v>
      </c>
      <c r="I16" s="22">
        <v>4.1666666666666664E-2</v>
      </c>
      <c r="J16" s="17">
        <f t="shared" si="2"/>
        <v>0.375</v>
      </c>
      <c r="K16" s="17">
        <f t="shared" si="3"/>
        <v>0</v>
      </c>
      <c r="L16" s="17">
        <f t="shared" si="4"/>
        <v>0.3125</v>
      </c>
      <c r="M16" s="17">
        <f t="shared" si="5"/>
        <v>2.0833333333333315E-2</v>
      </c>
      <c r="N16" s="17">
        <f t="shared" si="6"/>
        <v>0.33333333333333331</v>
      </c>
      <c r="O16" s="17" t="str">
        <f ca="1">IF(C16&lt;&gt;"土", "", SUM(OFFSET(N16,-6,0):N16))</f>
        <v/>
      </c>
      <c r="P16" s="17" t="str">
        <f t="shared" ca="1" si="7"/>
        <v/>
      </c>
      <c r="Q16" s="17">
        <f t="shared" si="8"/>
        <v>4.1666666666666685E-2</v>
      </c>
      <c r="R16" s="38"/>
      <c r="S16" s="17">
        <f t="shared" si="9"/>
        <v>0</v>
      </c>
      <c r="T16" s="17">
        <f t="shared" si="1"/>
        <v>0</v>
      </c>
      <c r="U16" s="23"/>
    </row>
    <row r="17" spans="2:21">
      <c r="B17" s="19">
        <f t="shared" si="11"/>
        <v>45513</v>
      </c>
      <c r="C17" s="13" t="str">
        <f t="shared" si="10"/>
        <v>金</v>
      </c>
      <c r="D17" s="13" t="str">
        <f t="shared" si="12"/>
        <v/>
      </c>
      <c r="E17" s="20"/>
      <c r="F17" s="20"/>
      <c r="G17" s="21">
        <v>0.45277777777777778</v>
      </c>
      <c r="H17" s="21">
        <v>0.7895833333333333</v>
      </c>
      <c r="I17" s="22">
        <v>4.1666666666666664E-2</v>
      </c>
      <c r="J17" s="17">
        <f t="shared" si="2"/>
        <v>0.29513888888888884</v>
      </c>
      <c r="K17" s="17">
        <f t="shared" si="3"/>
        <v>1.736111111111116E-2</v>
      </c>
      <c r="L17" s="17">
        <f t="shared" si="4"/>
        <v>0.29513888888888884</v>
      </c>
      <c r="M17" s="17">
        <f t="shared" si="5"/>
        <v>0</v>
      </c>
      <c r="N17" s="17">
        <f t="shared" si="6"/>
        <v>0.29513888888888884</v>
      </c>
      <c r="O17" s="17" t="str">
        <f ca="1">IF(C17&lt;&gt;"土", "", SUM(OFFSET(N17,-6,0):N17))</f>
        <v/>
      </c>
      <c r="P17" s="17" t="str">
        <f t="shared" ca="1" si="7"/>
        <v/>
      </c>
      <c r="Q17" s="17">
        <f t="shared" si="8"/>
        <v>0</v>
      </c>
      <c r="R17" s="38"/>
      <c r="S17" s="17">
        <f t="shared" si="9"/>
        <v>0</v>
      </c>
      <c r="T17" s="17">
        <f t="shared" si="1"/>
        <v>0</v>
      </c>
      <c r="U17" s="23"/>
    </row>
    <row r="18" spans="2:21">
      <c r="B18" s="19">
        <f t="shared" si="11"/>
        <v>45514</v>
      </c>
      <c r="C18" s="13" t="str">
        <f t="shared" si="10"/>
        <v>土</v>
      </c>
      <c r="D18" s="13" t="str">
        <f t="shared" si="12"/>
        <v/>
      </c>
      <c r="E18" s="20"/>
      <c r="F18" s="20"/>
      <c r="G18" s="21">
        <v>0.38958333333333334</v>
      </c>
      <c r="H18" s="21">
        <v>0.79374999999999996</v>
      </c>
      <c r="I18" s="22">
        <v>4.1666666666666664E-2</v>
      </c>
      <c r="J18" s="17">
        <f t="shared" si="2"/>
        <v>0.36249999999999993</v>
      </c>
      <c r="K18" s="17">
        <f t="shared" si="3"/>
        <v>0</v>
      </c>
      <c r="L18" s="17">
        <f t="shared" si="4"/>
        <v>0.3125</v>
      </c>
      <c r="M18" s="17">
        <f t="shared" si="5"/>
        <v>2.0833333333333315E-2</v>
      </c>
      <c r="N18" s="17">
        <f t="shared" si="6"/>
        <v>0.33333333333333331</v>
      </c>
      <c r="O18" s="17">
        <f ca="1">IF(C18&lt;&gt;"土", "", SUM(OFFSET(N18,-6,0):N18))</f>
        <v>1.6458333333333333</v>
      </c>
      <c r="P18" s="17">
        <f t="shared" ca="1" si="7"/>
        <v>0</v>
      </c>
      <c r="Q18" s="17">
        <f t="shared" si="8"/>
        <v>2.9166666666666619E-2</v>
      </c>
      <c r="R18" s="38"/>
      <c r="S18" s="17">
        <f t="shared" si="9"/>
        <v>0</v>
      </c>
      <c r="T18" s="17">
        <f t="shared" si="1"/>
        <v>0</v>
      </c>
      <c r="U18" s="23"/>
    </row>
    <row r="19" spans="2:21">
      <c r="B19" s="19">
        <f t="shared" si="11"/>
        <v>45515</v>
      </c>
      <c r="C19" s="13" t="str">
        <f t="shared" si="10"/>
        <v>日</v>
      </c>
      <c r="D19" s="13">
        <f t="shared" si="12"/>
        <v>1</v>
      </c>
      <c r="E19" s="20"/>
      <c r="F19" s="20"/>
      <c r="G19" s="21">
        <v>0.47986111111111113</v>
      </c>
      <c r="H19" s="21">
        <v>0.72152777777777777</v>
      </c>
      <c r="I19" s="22">
        <v>4.1666666666666664E-2</v>
      </c>
      <c r="J19" s="17">
        <f t="shared" si="2"/>
        <v>0</v>
      </c>
      <c r="K19" s="17">
        <f t="shared" si="3"/>
        <v>0</v>
      </c>
      <c r="L19" s="17">
        <f t="shared" si="4"/>
        <v>0</v>
      </c>
      <c r="M19" s="17">
        <f t="shared" si="5"/>
        <v>0</v>
      </c>
      <c r="N19" s="17">
        <f t="shared" si="6"/>
        <v>0</v>
      </c>
      <c r="O19" s="17" t="str">
        <f ca="1">IF(C19&lt;&gt;"土", "", SUM(OFFSET(N19,-6,0):N19))</f>
        <v/>
      </c>
      <c r="P19" s="17" t="str">
        <f t="shared" ca="1" si="7"/>
        <v/>
      </c>
      <c r="Q19" s="17">
        <f t="shared" si="8"/>
        <v>0</v>
      </c>
      <c r="R19" s="38"/>
      <c r="S19" s="17">
        <f t="shared" si="9"/>
        <v>0</v>
      </c>
      <c r="T19" s="17">
        <f>IF(D19&lt;&gt;"", H19-G19-I19, 0)</f>
        <v>0.19999999999999998</v>
      </c>
      <c r="U19" s="23"/>
    </row>
    <row r="20" spans="2:21">
      <c r="B20" s="19">
        <f t="shared" si="11"/>
        <v>45516</v>
      </c>
      <c r="C20" s="13" t="str">
        <f t="shared" si="10"/>
        <v>月</v>
      </c>
      <c r="D20" s="13" t="str">
        <f t="shared" si="12"/>
        <v/>
      </c>
      <c r="E20" s="20"/>
      <c r="F20" s="20"/>
      <c r="G20" s="21">
        <v>0.40138888888888891</v>
      </c>
      <c r="H20" s="21">
        <v>0.67708333333333337</v>
      </c>
      <c r="I20" s="22">
        <v>4.1666666666666664E-2</v>
      </c>
      <c r="J20" s="17">
        <f t="shared" si="2"/>
        <v>0.23402777777777781</v>
      </c>
      <c r="K20" s="17">
        <f t="shared" si="3"/>
        <v>7.8472222222222193E-2</v>
      </c>
      <c r="L20" s="17">
        <f t="shared" si="4"/>
        <v>0.23402777777777781</v>
      </c>
      <c r="M20" s="17">
        <f t="shared" si="5"/>
        <v>0</v>
      </c>
      <c r="N20" s="17">
        <f t="shared" si="6"/>
        <v>0.23402777777777781</v>
      </c>
      <c r="O20" s="17" t="str">
        <f ca="1">IF(C20&lt;&gt;"土", "", SUM(OFFSET(N20,-6,0):N20))</f>
        <v/>
      </c>
      <c r="P20" s="17" t="str">
        <f t="shared" ca="1" si="7"/>
        <v/>
      </c>
      <c r="Q20" s="17">
        <f t="shared" si="8"/>
        <v>0</v>
      </c>
      <c r="R20" s="38"/>
      <c r="S20" s="17">
        <f t="shared" si="9"/>
        <v>0</v>
      </c>
      <c r="T20" s="17">
        <f t="shared" ref="T20:T39" si="13">IF(D20&lt;&gt;"", H20-G20-I20, 0)</f>
        <v>0</v>
      </c>
      <c r="U20" s="23"/>
    </row>
    <row r="21" spans="2:21">
      <c r="B21" s="19">
        <f t="shared" si="11"/>
        <v>45517</v>
      </c>
      <c r="C21" s="13" t="str">
        <f t="shared" si="10"/>
        <v>火</v>
      </c>
      <c r="D21" s="13" t="str">
        <f t="shared" si="12"/>
        <v/>
      </c>
      <c r="E21" s="20"/>
      <c r="F21" s="20"/>
      <c r="G21" s="21">
        <v>0.44583333333333336</v>
      </c>
      <c r="H21" s="21">
        <v>0.6743055555555556</v>
      </c>
      <c r="I21" s="22">
        <v>4.1666666666666664E-2</v>
      </c>
      <c r="J21" s="17">
        <f t="shared" si="2"/>
        <v>0.18680555555555559</v>
      </c>
      <c r="K21" s="17">
        <f t="shared" si="3"/>
        <v>0.12569444444444441</v>
      </c>
      <c r="L21" s="17">
        <f t="shared" si="4"/>
        <v>0.18680555555555559</v>
      </c>
      <c r="M21" s="17">
        <f t="shared" si="5"/>
        <v>0</v>
      </c>
      <c r="N21" s="17">
        <f t="shared" si="6"/>
        <v>0.18680555555555559</v>
      </c>
      <c r="O21" s="17" t="str">
        <f ca="1">IF(C21&lt;&gt;"土", "", SUM(OFFSET(N21,-6,0):N21))</f>
        <v/>
      </c>
      <c r="P21" s="17" t="str">
        <f t="shared" ca="1" si="7"/>
        <v/>
      </c>
      <c r="Q21" s="17">
        <f t="shared" si="8"/>
        <v>0</v>
      </c>
      <c r="R21" s="38"/>
      <c r="S21" s="17">
        <f t="shared" si="9"/>
        <v>0</v>
      </c>
      <c r="T21" s="17">
        <f t="shared" si="13"/>
        <v>0</v>
      </c>
      <c r="U21" s="23"/>
    </row>
    <row r="22" spans="2:21">
      <c r="B22" s="19">
        <f t="shared" si="11"/>
        <v>45518</v>
      </c>
      <c r="C22" s="13" t="str">
        <f t="shared" si="10"/>
        <v>水</v>
      </c>
      <c r="D22" s="13" t="str">
        <f t="shared" si="12"/>
        <v/>
      </c>
      <c r="E22" s="20"/>
      <c r="F22" s="20"/>
      <c r="G22" s="21">
        <v>0.43125000000000002</v>
      </c>
      <c r="H22" s="21">
        <v>0.75624999999999998</v>
      </c>
      <c r="I22" s="22">
        <v>4.1666666666666664E-2</v>
      </c>
      <c r="J22" s="17">
        <f t="shared" si="2"/>
        <v>0.28333333333333327</v>
      </c>
      <c r="K22" s="17">
        <f t="shared" si="3"/>
        <v>2.916666666666673E-2</v>
      </c>
      <c r="L22" s="17">
        <f t="shared" si="4"/>
        <v>0.28333333333333327</v>
      </c>
      <c r="M22" s="17">
        <f t="shared" si="5"/>
        <v>0</v>
      </c>
      <c r="N22" s="17">
        <f t="shared" si="6"/>
        <v>0.28333333333333327</v>
      </c>
      <c r="O22" s="17" t="str">
        <f ca="1">IF(C22&lt;&gt;"土", "", SUM(OFFSET(N22,-6,0):N22))</f>
        <v/>
      </c>
      <c r="P22" s="17" t="str">
        <f t="shared" ca="1" si="7"/>
        <v/>
      </c>
      <c r="Q22" s="17">
        <f t="shared" si="8"/>
        <v>0</v>
      </c>
      <c r="R22" s="38"/>
      <c r="S22" s="17">
        <f t="shared" si="9"/>
        <v>0</v>
      </c>
      <c r="T22" s="17">
        <f t="shared" si="13"/>
        <v>0</v>
      </c>
      <c r="U22" s="23"/>
    </row>
    <row r="23" spans="2:21">
      <c r="B23" s="19">
        <f t="shared" si="11"/>
        <v>45519</v>
      </c>
      <c r="C23" s="13" t="str">
        <f t="shared" si="10"/>
        <v>木</v>
      </c>
      <c r="D23" s="13" t="str">
        <f t="shared" si="12"/>
        <v/>
      </c>
      <c r="E23" s="20"/>
      <c r="F23" s="20"/>
      <c r="G23" s="21">
        <v>0.41319444444444442</v>
      </c>
      <c r="H23" s="21">
        <v>0.82638888888888884</v>
      </c>
      <c r="I23" s="22">
        <v>4.1666666666666664E-2</v>
      </c>
      <c r="J23" s="17">
        <f t="shared" si="2"/>
        <v>0.37152777777777773</v>
      </c>
      <c r="K23" s="17">
        <f t="shared" si="3"/>
        <v>0</v>
      </c>
      <c r="L23" s="17">
        <f t="shared" si="4"/>
        <v>0.3125</v>
      </c>
      <c r="M23" s="17">
        <f t="shared" si="5"/>
        <v>2.0833333333333315E-2</v>
      </c>
      <c r="N23" s="17">
        <f t="shared" si="6"/>
        <v>0.33333333333333331</v>
      </c>
      <c r="O23" s="17" t="str">
        <f ca="1">IF(C23&lt;&gt;"土", "", SUM(OFFSET(N23,-6,0):N23))</f>
        <v/>
      </c>
      <c r="P23" s="17" t="str">
        <f t="shared" ca="1" si="7"/>
        <v/>
      </c>
      <c r="Q23" s="17">
        <f t="shared" si="8"/>
        <v>3.819444444444442E-2</v>
      </c>
      <c r="R23" s="38"/>
      <c r="S23" s="17">
        <f t="shared" si="9"/>
        <v>0</v>
      </c>
      <c r="T23" s="17">
        <f t="shared" si="13"/>
        <v>0</v>
      </c>
      <c r="U23" s="23"/>
    </row>
    <row r="24" spans="2:21">
      <c r="B24" s="19">
        <f t="shared" si="11"/>
        <v>45520</v>
      </c>
      <c r="C24" s="13" t="str">
        <f t="shared" si="10"/>
        <v>金</v>
      </c>
      <c r="D24" s="13" t="str">
        <f t="shared" si="12"/>
        <v/>
      </c>
      <c r="E24" s="20"/>
      <c r="F24" s="20"/>
      <c r="G24" s="21">
        <v>0.42986111111111114</v>
      </c>
      <c r="H24" s="21">
        <v>0.73055555555555551</v>
      </c>
      <c r="I24" s="22">
        <v>4.1666666666666664E-2</v>
      </c>
      <c r="J24" s="17">
        <f t="shared" si="2"/>
        <v>0.25902777777777769</v>
      </c>
      <c r="K24" s="17">
        <f t="shared" si="3"/>
        <v>5.347222222222231E-2</v>
      </c>
      <c r="L24" s="17">
        <f t="shared" si="4"/>
        <v>0.25902777777777769</v>
      </c>
      <c r="M24" s="17">
        <f t="shared" si="5"/>
        <v>0</v>
      </c>
      <c r="N24" s="17">
        <f t="shared" si="6"/>
        <v>0.25902777777777769</v>
      </c>
      <c r="O24" s="17" t="str">
        <f ca="1">IF(C24&lt;&gt;"土", "", SUM(OFFSET(N24,-6,0):N24))</f>
        <v/>
      </c>
      <c r="P24" s="17" t="str">
        <f t="shared" ca="1" si="7"/>
        <v/>
      </c>
      <c r="Q24" s="17">
        <f t="shared" si="8"/>
        <v>0</v>
      </c>
      <c r="R24" s="38"/>
      <c r="S24" s="17">
        <f t="shared" si="9"/>
        <v>0</v>
      </c>
      <c r="T24" s="17">
        <f t="shared" si="13"/>
        <v>0</v>
      </c>
      <c r="U24" s="23"/>
    </row>
    <row r="25" spans="2:21">
      <c r="B25" s="19">
        <f t="shared" si="11"/>
        <v>45521</v>
      </c>
      <c r="C25" s="13" t="str">
        <f t="shared" si="10"/>
        <v>土</v>
      </c>
      <c r="D25" s="13" t="str">
        <f t="shared" si="12"/>
        <v/>
      </c>
      <c r="E25" s="20"/>
      <c r="F25" s="20"/>
      <c r="G25" s="21">
        <v>0.48125000000000001</v>
      </c>
      <c r="H25" s="21">
        <v>0.70694444444444449</v>
      </c>
      <c r="I25" s="22">
        <v>4.1666666666666664E-2</v>
      </c>
      <c r="J25" s="17">
        <f t="shared" si="2"/>
        <v>0.18402777777777782</v>
      </c>
      <c r="K25" s="17">
        <f t="shared" si="3"/>
        <v>0.12847222222222218</v>
      </c>
      <c r="L25" s="17">
        <f t="shared" si="4"/>
        <v>0.18402777777777782</v>
      </c>
      <c r="M25" s="17">
        <f t="shared" si="5"/>
        <v>0</v>
      </c>
      <c r="N25" s="17">
        <f t="shared" si="6"/>
        <v>0.18402777777777782</v>
      </c>
      <c r="O25" s="17">
        <f ca="1">IF(C25&lt;&gt;"土", "", SUM(OFFSET(N25,-6,0):N25))</f>
        <v>1.4805555555555554</v>
      </c>
      <c r="P25" s="17">
        <f t="shared" ca="1" si="7"/>
        <v>0</v>
      </c>
      <c r="Q25" s="17">
        <f t="shared" si="8"/>
        <v>0</v>
      </c>
      <c r="R25" s="38"/>
      <c r="S25" s="17">
        <f t="shared" si="9"/>
        <v>0</v>
      </c>
      <c r="T25" s="17">
        <f t="shared" si="13"/>
        <v>0</v>
      </c>
      <c r="U25" s="23"/>
    </row>
    <row r="26" spans="2:21">
      <c r="B26" s="19">
        <f t="shared" si="11"/>
        <v>45522</v>
      </c>
      <c r="C26" s="13" t="str">
        <f t="shared" si="10"/>
        <v>日</v>
      </c>
      <c r="D26" s="13">
        <f t="shared" si="12"/>
        <v>1</v>
      </c>
      <c r="E26" s="20"/>
      <c r="F26" s="20"/>
      <c r="G26" s="21">
        <v>0.44166666666666665</v>
      </c>
      <c r="H26" s="21">
        <v>0.8</v>
      </c>
      <c r="I26" s="22">
        <v>4.1666666666666664E-2</v>
      </c>
      <c r="J26" s="17">
        <f t="shared" si="2"/>
        <v>0</v>
      </c>
      <c r="K26" s="17">
        <f t="shared" si="3"/>
        <v>0</v>
      </c>
      <c r="L26" s="17">
        <f t="shared" si="4"/>
        <v>0</v>
      </c>
      <c r="M26" s="17">
        <f t="shared" si="5"/>
        <v>0</v>
      </c>
      <c r="N26" s="17">
        <f t="shared" si="6"/>
        <v>0</v>
      </c>
      <c r="O26" s="17" t="str">
        <f ca="1">IF(C26&lt;&gt;"土", "", SUM(OFFSET(N26,-6,0):N26))</f>
        <v/>
      </c>
      <c r="P26" s="17" t="str">
        <f t="shared" ca="1" si="7"/>
        <v/>
      </c>
      <c r="Q26" s="17">
        <f t="shared" si="8"/>
        <v>0</v>
      </c>
      <c r="R26" s="38"/>
      <c r="S26" s="17">
        <f t="shared" si="9"/>
        <v>0</v>
      </c>
      <c r="T26" s="17">
        <f t="shared" si="13"/>
        <v>0.31666666666666671</v>
      </c>
      <c r="U26" s="23"/>
    </row>
    <row r="27" spans="2:21">
      <c r="B27" s="19">
        <f t="shared" si="11"/>
        <v>45523</v>
      </c>
      <c r="C27" s="13" t="str">
        <f t="shared" si="10"/>
        <v>月</v>
      </c>
      <c r="D27" s="13" t="str">
        <f t="shared" si="12"/>
        <v/>
      </c>
      <c r="E27" s="20"/>
      <c r="F27" s="20"/>
      <c r="G27" s="21">
        <v>0.4284722222222222</v>
      </c>
      <c r="H27" s="21">
        <v>0.75972222222222219</v>
      </c>
      <c r="I27" s="22">
        <v>4.1666666666666664E-2</v>
      </c>
      <c r="J27" s="17">
        <f t="shared" si="2"/>
        <v>0.2895833333333333</v>
      </c>
      <c r="K27" s="17">
        <f t="shared" si="3"/>
        <v>2.2916666666666696E-2</v>
      </c>
      <c r="L27" s="17">
        <f t="shared" si="4"/>
        <v>0.2895833333333333</v>
      </c>
      <c r="M27" s="17">
        <f t="shared" si="5"/>
        <v>0</v>
      </c>
      <c r="N27" s="17">
        <f t="shared" si="6"/>
        <v>0.2895833333333333</v>
      </c>
      <c r="O27" s="17" t="str">
        <f ca="1">IF(C27&lt;&gt;"土", "", SUM(OFFSET(N27,-6,0):N27))</f>
        <v/>
      </c>
      <c r="P27" s="17" t="str">
        <f t="shared" ca="1" si="7"/>
        <v/>
      </c>
      <c r="Q27" s="17">
        <f t="shared" si="8"/>
        <v>0</v>
      </c>
      <c r="R27" s="38"/>
      <c r="S27" s="17">
        <f t="shared" si="9"/>
        <v>0</v>
      </c>
      <c r="T27" s="17">
        <f t="shared" si="13"/>
        <v>0</v>
      </c>
      <c r="U27" s="23"/>
    </row>
    <row r="28" spans="2:21">
      <c r="B28" s="19">
        <f t="shared" si="11"/>
        <v>45524</v>
      </c>
      <c r="C28" s="13" t="str">
        <f t="shared" si="10"/>
        <v>火</v>
      </c>
      <c r="D28" s="13" t="str">
        <f t="shared" si="12"/>
        <v/>
      </c>
      <c r="E28" s="20"/>
      <c r="F28" s="20"/>
      <c r="G28" s="21">
        <v>0.46111111111111114</v>
      </c>
      <c r="H28" s="21">
        <v>0.77638888888888891</v>
      </c>
      <c r="I28" s="22">
        <v>4.1666666666666664E-2</v>
      </c>
      <c r="J28" s="17">
        <f t="shared" si="2"/>
        <v>0.27361111111111108</v>
      </c>
      <c r="K28" s="17">
        <f t="shared" si="3"/>
        <v>3.8888888888888917E-2</v>
      </c>
      <c r="L28" s="17">
        <f t="shared" si="4"/>
        <v>0.27361111111111108</v>
      </c>
      <c r="M28" s="17">
        <f t="shared" si="5"/>
        <v>0</v>
      </c>
      <c r="N28" s="17">
        <f t="shared" si="6"/>
        <v>0.27361111111111108</v>
      </c>
      <c r="O28" s="17" t="str">
        <f ca="1">IF(C28&lt;&gt;"土", "", SUM(OFFSET(N28,-6,0):N28))</f>
        <v/>
      </c>
      <c r="P28" s="17" t="str">
        <f t="shared" ca="1" si="7"/>
        <v/>
      </c>
      <c r="Q28" s="17">
        <f t="shared" si="8"/>
        <v>0</v>
      </c>
      <c r="R28" s="38"/>
      <c r="S28" s="17">
        <f t="shared" si="9"/>
        <v>0</v>
      </c>
      <c r="T28" s="17">
        <f t="shared" si="13"/>
        <v>0</v>
      </c>
      <c r="U28" s="23"/>
    </row>
    <row r="29" spans="2:21">
      <c r="B29" s="19">
        <f t="shared" si="11"/>
        <v>45525</v>
      </c>
      <c r="C29" s="13" t="str">
        <f t="shared" si="10"/>
        <v>水</v>
      </c>
      <c r="D29" s="13" t="str">
        <f t="shared" si="12"/>
        <v/>
      </c>
      <c r="E29" s="20"/>
      <c r="F29" s="20"/>
      <c r="G29" s="21">
        <v>0.39513888888888887</v>
      </c>
      <c r="H29" s="21">
        <v>0.8256944444444444</v>
      </c>
      <c r="I29" s="22">
        <v>4.1666666666666664E-2</v>
      </c>
      <c r="J29" s="17">
        <f t="shared" si="2"/>
        <v>0.38888888888888884</v>
      </c>
      <c r="K29" s="17">
        <f t="shared" si="3"/>
        <v>0</v>
      </c>
      <c r="L29" s="17">
        <f t="shared" si="4"/>
        <v>0.3125</v>
      </c>
      <c r="M29" s="17">
        <f t="shared" si="5"/>
        <v>2.0833333333333315E-2</v>
      </c>
      <c r="N29" s="17">
        <f t="shared" si="6"/>
        <v>0.33333333333333331</v>
      </c>
      <c r="O29" s="17" t="str">
        <f ca="1">IF(C29&lt;&gt;"土", "", SUM(OFFSET(N29,-6,0):N29))</f>
        <v/>
      </c>
      <c r="P29" s="17" t="str">
        <f t="shared" ca="1" si="7"/>
        <v/>
      </c>
      <c r="Q29" s="17">
        <f t="shared" si="8"/>
        <v>5.5555555555555525E-2</v>
      </c>
      <c r="R29" s="38"/>
      <c r="S29" s="17">
        <f t="shared" si="9"/>
        <v>0</v>
      </c>
      <c r="T29" s="17">
        <f t="shared" si="13"/>
        <v>0</v>
      </c>
      <c r="U29" s="23"/>
    </row>
    <row r="30" spans="2:21">
      <c r="B30" s="19">
        <f t="shared" si="11"/>
        <v>45526</v>
      </c>
      <c r="C30" s="13" t="str">
        <f t="shared" si="10"/>
        <v>木</v>
      </c>
      <c r="D30" s="13" t="str">
        <f t="shared" si="12"/>
        <v/>
      </c>
      <c r="E30" s="20"/>
      <c r="F30" s="20"/>
      <c r="G30" s="21">
        <v>0.44861111111111113</v>
      </c>
      <c r="H30" s="21">
        <v>0.80902777777777779</v>
      </c>
      <c r="I30" s="22">
        <v>4.1666666666666664E-2</v>
      </c>
      <c r="J30" s="17">
        <f t="shared" si="2"/>
        <v>0.31874999999999998</v>
      </c>
      <c r="K30" s="17">
        <f t="shared" si="3"/>
        <v>0</v>
      </c>
      <c r="L30" s="17">
        <f t="shared" si="4"/>
        <v>0.3125</v>
      </c>
      <c r="M30" s="17">
        <f t="shared" si="5"/>
        <v>6.2499999999999778E-3</v>
      </c>
      <c r="N30" s="17">
        <f t="shared" si="6"/>
        <v>0.31874999999999998</v>
      </c>
      <c r="O30" s="17" t="str">
        <f ca="1">IF(C30&lt;&gt;"土", "", SUM(OFFSET(N30,-6,0):N30))</f>
        <v/>
      </c>
      <c r="P30" s="17" t="str">
        <f t="shared" ca="1" si="7"/>
        <v/>
      </c>
      <c r="Q30" s="17">
        <f t="shared" si="8"/>
        <v>0</v>
      </c>
      <c r="R30" s="38"/>
      <c r="S30" s="17">
        <f t="shared" si="9"/>
        <v>0</v>
      </c>
      <c r="T30" s="17">
        <f t="shared" si="13"/>
        <v>0</v>
      </c>
      <c r="U30" s="23"/>
    </row>
    <row r="31" spans="2:21">
      <c r="B31" s="19">
        <f t="shared" si="11"/>
        <v>45527</v>
      </c>
      <c r="C31" s="13" t="str">
        <f t="shared" si="10"/>
        <v>金</v>
      </c>
      <c r="D31" s="13" t="str">
        <f t="shared" si="12"/>
        <v/>
      </c>
      <c r="E31" s="20"/>
      <c r="F31" s="20"/>
      <c r="G31" s="21">
        <v>0.41180555555555554</v>
      </c>
      <c r="H31" s="21">
        <v>0.70416666666666672</v>
      </c>
      <c r="I31" s="22">
        <v>4.1666666666666664E-2</v>
      </c>
      <c r="J31" s="17">
        <f t="shared" si="2"/>
        <v>0.2506944444444445</v>
      </c>
      <c r="K31" s="17">
        <f t="shared" si="3"/>
        <v>6.1805555555555503E-2</v>
      </c>
      <c r="L31" s="17">
        <f t="shared" si="4"/>
        <v>0.2506944444444445</v>
      </c>
      <c r="M31" s="17">
        <f t="shared" si="5"/>
        <v>0</v>
      </c>
      <c r="N31" s="17">
        <f t="shared" si="6"/>
        <v>0.2506944444444445</v>
      </c>
      <c r="O31" s="17" t="str">
        <f ca="1">IF(C31&lt;&gt;"土", "", SUM(OFFSET(N31,-6,0):N31))</f>
        <v/>
      </c>
      <c r="P31" s="17" t="str">
        <f t="shared" ca="1" si="7"/>
        <v/>
      </c>
      <c r="Q31" s="17">
        <f t="shared" si="8"/>
        <v>0</v>
      </c>
      <c r="R31" s="38"/>
      <c r="S31" s="17">
        <f t="shared" si="9"/>
        <v>0</v>
      </c>
      <c r="T31" s="17">
        <f t="shared" si="13"/>
        <v>0</v>
      </c>
      <c r="U31" s="23"/>
    </row>
    <row r="32" spans="2:21">
      <c r="B32" s="19">
        <f t="shared" si="11"/>
        <v>45528</v>
      </c>
      <c r="C32" s="13" t="str">
        <f t="shared" si="10"/>
        <v>土</v>
      </c>
      <c r="D32" s="13" t="str">
        <f t="shared" si="12"/>
        <v/>
      </c>
      <c r="E32" s="20"/>
      <c r="F32" s="20"/>
      <c r="G32" s="21">
        <v>0.46527777777777779</v>
      </c>
      <c r="H32" s="21">
        <v>0.69236111111111109</v>
      </c>
      <c r="I32" s="22">
        <v>4.1666666666666664E-2</v>
      </c>
      <c r="J32" s="17">
        <f t="shared" si="2"/>
        <v>0.18541666666666665</v>
      </c>
      <c r="K32" s="17">
        <f t="shared" si="3"/>
        <v>0.12708333333333335</v>
      </c>
      <c r="L32" s="17">
        <f t="shared" si="4"/>
        <v>0.18541666666666665</v>
      </c>
      <c r="M32" s="17">
        <f t="shared" si="5"/>
        <v>0</v>
      </c>
      <c r="N32" s="17">
        <f t="shared" si="6"/>
        <v>0.18541666666666665</v>
      </c>
      <c r="O32" s="17">
        <f ca="1">IF(C32&lt;&gt;"土", "", SUM(OFFSET(N32,-6,0):N32))</f>
        <v>1.6513888888888888</v>
      </c>
      <c r="P32" s="17">
        <f t="shared" ca="1" si="7"/>
        <v>0</v>
      </c>
      <c r="Q32" s="17">
        <f t="shared" si="8"/>
        <v>0</v>
      </c>
      <c r="R32" s="38"/>
      <c r="S32" s="17">
        <f t="shared" si="9"/>
        <v>0</v>
      </c>
      <c r="T32" s="17">
        <f t="shared" si="13"/>
        <v>0</v>
      </c>
      <c r="U32" s="23"/>
    </row>
    <row r="33" spans="2:21">
      <c r="B33" s="19">
        <f t="shared" si="11"/>
        <v>45529</v>
      </c>
      <c r="C33" s="13" t="str">
        <f t="shared" si="10"/>
        <v>日</v>
      </c>
      <c r="D33" s="13">
        <f t="shared" si="12"/>
        <v>1</v>
      </c>
      <c r="E33" s="20"/>
      <c r="F33" s="20"/>
      <c r="G33" s="21">
        <v>0.39166666666666666</v>
      </c>
      <c r="H33" s="21">
        <v>0.75069444444444444</v>
      </c>
      <c r="I33" s="22">
        <v>4.1666666666666664E-2</v>
      </c>
      <c r="J33" s="17">
        <f t="shared" si="2"/>
        <v>0</v>
      </c>
      <c r="K33" s="17">
        <f t="shared" si="3"/>
        <v>0</v>
      </c>
      <c r="L33" s="17">
        <f t="shared" si="4"/>
        <v>0</v>
      </c>
      <c r="M33" s="17">
        <f t="shared" si="5"/>
        <v>0</v>
      </c>
      <c r="N33" s="17">
        <f t="shared" si="6"/>
        <v>0</v>
      </c>
      <c r="O33" s="17" t="str">
        <f ca="1">IF(C33&lt;&gt;"土", "", SUM(OFFSET(N33,-6,0):N33))</f>
        <v/>
      </c>
      <c r="P33" s="17" t="str">
        <f t="shared" ca="1" si="7"/>
        <v/>
      </c>
      <c r="Q33" s="17">
        <f t="shared" si="8"/>
        <v>0</v>
      </c>
      <c r="R33" s="38"/>
      <c r="S33" s="17">
        <f t="shared" si="9"/>
        <v>0</v>
      </c>
      <c r="T33" s="17">
        <f t="shared" si="13"/>
        <v>0.31736111111111109</v>
      </c>
      <c r="U33" s="23"/>
    </row>
    <row r="34" spans="2:21">
      <c r="B34" s="19">
        <f t="shared" si="11"/>
        <v>45530</v>
      </c>
      <c r="C34" s="13" t="str">
        <f t="shared" si="10"/>
        <v>月</v>
      </c>
      <c r="D34" s="13" t="str">
        <f t="shared" si="12"/>
        <v/>
      </c>
      <c r="E34" s="20"/>
      <c r="F34" s="20"/>
      <c r="G34" s="21">
        <v>0.48958333333333331</v>
      </c>
      <c r="H34" s="21">
        <v>0.71944444444444444</v>
      </c>
      <c r="I34" s="22">
        <v>4.1666666666666664E-2</v>
      </c>
      <c r="J34" s="17">
        <f t="shared" si="2"/>
        <v>0.18819444444444447</v>
      </c>
      <c r="K34" s="17">
        <f t="shared" si="3"/>
        <v>0.12430555555555553</v>
      </c>
      <c r="L34" s="17">
        <f t="shared" si="4"/>
        <v>0.18819444444444447</v>
      </c>
      <c r="M34" s="17">
        <f t="shared" si="5"/>
        <v>0</v>
      </c>
      <c r="N34" s="17">
        <f t="shared" si="6"/>
        <v>0.18819444444444447</v>
      </c>
      <c r="O34" s="17" t="str">
        <f ca="1">IF(C34&lt;&gt;"土", "", SUM(OFFSET(N34,-6,0):N34))</f>
        <v/>
      </c>
      <c r="P34" s="17" t="str">
        <f t="shared" ca="1" si="7"/>
        <v/>
      </c>
      <c r="Q34" s="17">
        <f t="shared" si="8"/>
        <v>0</v>
      </c>
      <c r="R34" s="38"/>
      <c r="S34" s="17">
        <f t="shared" si="9"/>
        <v>0</v>
      </c>
      <c r="T34" s="17">
        <f t="shared" si="13"/>
        <v>0</v>
      </c>
      <c r="U34" s="23"/>
    </row>
    <row r="35" spans="2:21">
      <c r="B35" s="19">
        <f t="shared" si="11"/>
        <v>45531</v>
      </c>
      <c r="C35" s="13" t="str">
        <f t="shared" si="10"/>
        <v>火</v>
      </c>
      <c r="D35" s="13" t="str">
        <f t="shared" si="12"/>
        <v/>
      </c>
      <c r="E35" s="20"/>
      <c r="F35" s="20"/>
      <c r="G35" s="21">
        <v>0.45208333333333334</v>
      </c>
      <c r="H35" s="21">
        <v>0.68263888888888891</v>
      </c>
      <c r="I35" s="22">
        <v>4.1666666666666664E-2</v>
      </c>
      <c r="J35" s="17">
        <f t="shared" si="2"/>
        <v>0.18888888888888891</v>
      </c>
      <c r="K35" s="17">
        <f t="shared" si="3"/>
        <v>0.12361111111111109</v>
      </c>
      <c r="L35" s="17">
        <f t="shared" si="4"/>
        <v>0.18888888888888891</v>
      </c>
      <c r="M35" s="17">
        <f t="shared" si="5"/>
        <v>0</v>
      </c>
      <c r="N35" s="17">
        <f t="shared" si="6"/>
        <v>0.18888888888888891</v>
      </c>
      <c r="O35" s="17" t="str">
        <f ca="1">IF(C35&lt;&gt;"土", "", SUM(OFFSET(N35,-6,0):N35))</f>
        <v/>
      </c>
      <c r="P35" s="17" t="str">
        <f t="shared" ca="1" si="7"/>
        <v/>
      </c>
      <c r="Q35" s="17">
        <f t="shared" si="8"/>
        <v>0</v>
      </c>
      <c r="R35" s="38"/>
      <c r="S35" s="17">
        <f t="shared" si="9"/>
        <v>0</v>
      </c>
      <c r="T35" s="17">
        <f t="shared" si="13"/>
        <v>0</v>
      </c>
      <c r="U35" s="23"/>
    </row>
    <row r="36" spans="2:21">
      <c r="B36" s="19">
        <f t="shared" si="11"/>
        <v>45532</v>
      </c>
      <c r="C36" s="13" t="str">
        <f t="shared" si="10"/>
        <v>水</v>
      </c>
      <c r="D36" s="13" t="str">
        <f t="shared" si="12"/>
        <v/>
      </c>
      <c r="E36" s="20"/>
      <c r="F36" s="20"/>
      <c r="G36" s="21">
        <v>0.37847222222222221</v>
      </c>
      <c r="H36" s="21">
        <v>0.77777777777777779</v>
      </c>
      <c r="I36" s="22">
        <v>4.1666666666666664E-2</v>
      </c>
      <c r="J36" s="17">
        <f t="shared" si="2"/>
        <v>0.3576388888888889</v>
      </c>
      <c r="K36" s="17">
        <f t="shared" si="3"/>
        <v>0</v>
      </c>
      <c r="L36" s="17">
        <f t="shared" si="4"/>
        <v>0.3125</v>
      </c>
      <c r="M36" s="17">
        <f t="shared" si="5"/>
        <v>2.0833333333333315E-2</v>
      </c>
      <c r="N36" s="17">
        <f t="shared" si="6"/>
        <v>0.33333333333333331</v>
      </c>
      <c r="O36" s="17" t="str">
        <f ca="1">IF(C36&lt;&gt;"土", "", SUM(OFFSET(N36,-6,0):N36))</f>
        <v/>
      </c>
      <c r="P36" s="17" t="str">
        <f t="shared" ca="1" si="7"/>
        <v/>
      </c>
      <c r="Q36" s="17">
        <f t="shared" si="8"/>
        <v>2.430555555555558E-2</v>
      </c>
      <c r="R36" s="38"/>
      <c r="S36" s="17">
        <f t="shared" si="9"/>
        <v>0</v>
      </c>
      <c r="T36" s="17">
        <f t="shared" si="13"/>
        <v>0</v>
      </c>
      <c r="U36" s="23"/>
    </row>
    <row r="37" spans="2:21">
      <c r="B37" s="19">
        <f t="shared" si="11"/>
        <v>45533</v>
      </c>
      <c r="C37" s="13" t="str">
        <f t="shared" si="10"/>
        <v>木</v>
      </c>
      <c r="D37" s="13" t="str">
        <f t="shared" si="12"/>
        <v/>
      </c>
      <c r="E37" s="20"/>
      <c r="F37" s="20"/>
      <c r="G37" s="21">
        <v>0.40833333333333333</v>
      </c>
      <c r="H37" s="21">
        <v>0.73888888888888893</v>
      </c>
      <c r="I37" s="22">
        <v>4.1666666666666664E-2</v>
      </c>
      <c r="J37" s="17">
        <f t="shared" si="2"/>
        <v>0.28888888888888892</v>
      </c>
      <c r="K37" s="17">
        <f t="shared" si="3"/>
        <v>2.3611111111111083E-2</v>
      </c>
      <c r="L37" s="17">
        <f t="shared" si="4"/>
        <v>0.28888888888888892</v>
      </c>
      <c r="M37" s="17">
        <f t="shared" si="5"/>
        <v>0</v>
      </c>
      <c r="N37" s="17">
        <f t="shared" si="6"/>
        <v>0.28888888888888892</v>
      </c>
      <c r="O37" s="17" t="str">
        <f ca="1">IF(C37&lt;&gt;"土", "", SUM(OFFSET(N37,-6,0):N37))</f>
        <v/>
      </c>
      <c r="P37" s="17" t="str">
        <f t="shared" ca="1" si="7"/>
        <v/>
      </c>
      <c r="Q37" s="17">
        <f t="shared" si="8"/>
        <v>0</v>
      </c>
      <c r="R37" s="38"/>
      <c r="S37" s="17">
        <f t="shared" si="9"/>
        <v>0</v>
      </c>
      <c r="T37" s="17">
        <f t="shared" si="13"/>
        <v>0</v>
      </c>
      <c r="U37" s="23"/>
    </row>
    <row r="38" spans="2:21">
      <c r="B38" s="19">
        <f t="shared" si="11"/>
        <v>45534</v>
      </c>
      <c r="C38" s="13" t="str">
        <f t="shared" si="10"/>
        <v>金</v>
      </c>
      <c r="D38" s="13" t="str">
        <f t="shared" si="12"/>
        <v/>
      </c>
      <c r="E38" s="20"/>
      <c r="F38" s="20"/>
      <c r="G38" s="21">
        <v>0.39652777777777776</v>
      </c>
      <c r="H38" s="21">
        <v>0.69305555555555554</v>
      </c>
      <c r="I38" s="22">
        <v>4.1666666666666664E-2</v>
      </c>
      <c r="J38" s="17">
        <f t="shared" si="2"/>
        <v>0.25486111111111109</v>
      </c>
      <c r="K38" s="17">
        <f t="shared" si="3"/>
        <v>5.7638888888888906E-2</v>
      </c>
      <c r="L38" s="17">
        <f t="shared" si="4"/>
        <v>0.25486111111111109</v>
      </c>
      <c r="M38" s="17">
        <f t="shared" si="5"/>
        <v>0</v>
      </c>
      <c r="N38" s="17">
        <f t="shared" si="6"/>
        <v>0.25486111111111109</v>
      </c>
      <c r="O38" s="17" t="str">
        <f ca="1">IF(C38&lt;&gt;"土", "", SUM(OFFSET(N38,-6,0):N38))</f>
        <v/>
      </c>
      <c r="P38" s="17" t="str">
        <f t="shared" ca="1" si="7"/>
        <v/>
      </c>
      <c r="Q38" s="17">
        <f t="shared" si="8"/>
        <v>0</v>
      </c>
      <c r="R38" s="38"/>
      <c r="S38" s="17">
        <f t="shared" si="9"/>
        <v>0</v>
      </c>
      <c r="T38" s="17">
        <f t="shared" si="13"/>
        <v>0</v>
      </c>
      <c r="U38" s="23"/>
    </row>
    <row r="39" spans="2:21">
      <c r="B39" s="19">
        <f t="shared" si="11"/>
        <v>45535</v>
      </c>
      <c r="C39" s="31" t="str">
        <f t="shared" si="10"/>
        <v>土</v>
      </c>
      <c r="D39" s="31" t="str">
        <f t="shared" si="12"/>
        <v/>
      </c>
      <c r="E39" s="20"/>
      <c r="F39" s="20"/>
      <c r="G39" s="21">
        <v>0.4597222222222222</v>
      </c>
      <c r="H39" s="21">
        <v>0.81666666666666665</v>
      </c>
      <c r="I39" s="22">
        <v>4.1666666666666664E-2</v>
      </c>
      <c r="J39" s="32">
        <f t="shared" si="2"/>
        <v>0.31527777777777777</v>
      </c>
      <c r="K39" s="32">
        <f t="shared" si="3"/>
        <v>0</v>
      </c>
      <c r="L39" s="32">
        <f t="shared" si="4"/>
        <v>0.3125</v>
      </c>
      <c r="M39" s="33">
        <f t="shared" si="5"/>
        <v>2.7777777777777679E-3</v>
      </c>
      <c r="N39" s="32">
        <f t="shared" si="6"/>
        <v>0.31527777777777777</v>
      </c>
      <c r="O39" s="32">
        <f ca="1">IF(C39&lt;&gt;"土", "", SUM(OFFSET(N39,-6,0):N39))</f>
        <v>1.5694444444444446</v>
      </c>
      <c r="P39" s="32">
        <f t="shared" ca="1" si="7"/>
        <v>0</v>
      </c>
      <c r="Q39" s="32">
        <f t="shared" si="8"/>
        <v>0</v>
      </c>
      <c r="R39" s="39"/>
      <c r="S39" s="32">
        <f t="shared" si="9"/>
        <v>0</v>
      </c>
      <c r="T39" s="32">
        <f t="shared" si="13"/>
        <v>0</v>
      </c>
      <c r="U39" s="23"/>
    </row>
    <row r="40" spans="2:21">
      <c r="B40" s="8"/>
      <c r="C40" s="8"/>
      <c r="D40" s="8">
        <f>COUNTA(D9:D39)</f>
        <v>31</v>
      </c>
      <c r="E40" s="8">
        <f>SUM(E9:E39)</f>
        <v>0</v>
      </c>
      <c r="F40" s="8">
        <f>COUNTA(F9:F39)</f>
        <v>0</v>
      </c>
      <c r="G40" s="8">
        <f>COUNT(G9:G39)</f>
        <v>31</v>
      </c>
      <c r="H40" s="8"/>
      <c r="I40" s="17">
        <f>SUM(I9:I39)</f>
        <v>1.2916666666666667</v>
      </c>
      <c r="J40" s="17">
        <f>SUM(J9:J38)</f>
        <v>7.4062499999999982</v>
      </c>
      <c r="K40" s="17">
        <f t="shared" ref="K40:T40" si="14">SUM(K9:K39)</f>
        <v>1.286111111111111</v>
      </c>
      <c r="L40" s="25">
        <f t="shared" si="14"/>
        <v>7.1513888888888895</v>
      </c>
      <c r="M40" s="32">
        <f t="shared" si="14"/>
        <v>0.18958333333333316</v>
      </c>
      <c r="N40" s="32">
        <f t="shared" si="14"/>
        <v>7.3409722222222218</v>
      </c>
      <c r="O40" s="17"/>
      <c r="P40" s="17">
        <f t="shared" ca="1" si="14"/>
        <v>0.32708333333333317</v>
      </c>
      <c r="Q40" s="17">
        <f t="shared" si="14"/>
        <v>0.38055555555555554</v>
      </c>
      <c r="R40" s="26">
        <f ca="1">MAX( SUM(P40:Q40)-VALUE("60:00"), 0 )</f>
        <v>0</v>
      </c>
      <c r="S40" s="17">
        <f t="shared" si="14"/>
        <v>0</v>
      </c>
      <c r="T40" s="17">
        <f t="shared" si="14"/>
        <v>1.0118055555555556</v>
      </c>
      <c r="U40" s="8"/>
    </row>
    <row r="41" spans="2:21">
      <c r="E41" s="24" t="s">
        <v>21</v>
      </c>
      <c r="F41" s="24" t="s">
        <v>22</v>
      </c>
      <c r="G41" s="24" t="s">
        <v>23</v>
      </c>
      <c r="I41" s="27"/>
      <c r="N41" s="27"/>
    </row>
    <row r="42" spans="2:21">
      <c r="M42" s="24"/>
      <c r="N42" s="24"/>
      <c r="O42" s="24"/>
      <c r="P42" s="24"/>
    </row>
    <row r="44" spans="2:21">
      <c r="B44" s="6" t="s">
        <v>18</v>
      </c>
      <c r="C44" s="7"/>
      <c r="D44" s="31"/>
      <c r="E44" s="31"/>
      <c r="F44" s="31"/>
      <c r="G44" s="31"/>
      <c r="H44" s="31"/>
      <c r="I44" s="31"/>
      <c r="J44" s="31"/>
      <c r="K44" s="31" t="s">
        <v>19</v>
      </c>
      <c r="L44" s="31" t="s">
        <v>2</v>
      </c>
      <c r="M44" s="31" t="s">
        <v>2</v>
      </c>
      <c r="N44" s="31"/>
      <c r="O44" s="31"/>
      <c r="P44" s="31" t="s">
        <v>0</v>
      </c>
      <c r="Q44" s="31" t="s">
        <v>0</v>
      </c>
      <c r="R44" s="31" t="s">
        <v>1</v>
      </c>
      <c r="S44" s="31" t="s">
        <v>1</v>
      </c>
      <c r="T44" s="31" t="s">
        <v>34</v>
      </c>
      <c r="U44" s="31"/>
    </row>
    <row r="45" spans="2:21">
      <c r="B45" s="8" t="s">
        <v>8</v>
      </c>
      <c r="C45" s="8"/>
      <c r="D45" s="13">
        <v>1</v>
      </c>
      <c r="E45" s="13" t="s">
        <v>17</v>
      </c>
      <c r="F45" s="13" t="s">
        <v>24</v>
      </c>
      <c r="G45" s="13" t="s">
        <v>5</v>
      </c>
      <c r="H45" s="13" t="s">
        <v>5</v>
      </c>
      <c r="I45" s="13" t="s">
        <v>5</v>
      </c>
      <c r="J45" s="31"/>
      <c r="K45" s="31"/>
      <c r="L45" s="31"/>
      <c r="M45" s="31"/>
      <c r="N45" s="31"/>
      <c r="O45" s="31"/>
      <c r="P45" s="31"/>
      <c r="Q45" s="31"/>
      <c r="R45" s="31"/>
      <c r="S45" s="31"/>
      <c r="T45" s="13"/>
      <c r="U45" s="13" t="s">
        <v>20</v>
      </c>
    </row>
  </sheetData>
  <phoneticPr fontId="1"/>
  <conditionalFormatting sqref="C9:C39">
    <cfRule type="cellIs" dxfId="7" priority="3" operator="equal">
      <formula>"日"</formula>
    </cfRule>
    <cfRule type="cellIs" dxfId="6" priority="4" operator="equal">
      <formula>"土"</formula>
    </cfRule>
  </conditionalFormatting>
  <conditionalFormatting sqref="D9:D38">
    <cfRule type="cellIs" dxfId="5" priority="1" operator="equal">
      <formula>"日"</formula>
    </cfRule>
    <cfRule type="cellIs" dxfId="4" priority="2" operator="equal">
      <formula>"土"</formula>
    </cfRule>
  </conditionalFormatting>
  <pageMargins left="0.7" right="0.7" top="0.75" bottom="0.75" header="0.3" footer="0.3"/>
  <pageSetup paperSize="9" orientation="portrait" r:id="rId1"/>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0D297B-E728-4B04-93DE-5AD1BBC23220}">
  <dimension ref="B2:Y45"/>
  <sheetViews>
    <sheetView workbookViewId="0">
      <selection activeCell="S2" sqref="S2"/>
    </sheetView>
  </sheetViews>
  <sheetFormatPr defaultRowHeight="15.75"/>
  <cols>
    <col min="1" max="1" width="2.125" style="3" customWidth="1"/>
    <col min="2" max="2" width="19.125" style="3" customWidth="1"/>
    <col min="3" max="3" width="6.875" style="3" customWidth="1"/>
    <col min="4" max="4" width="11.375" style="3" bestFit="1" customWidth="1"/>
    <col min="5" max="5" width="7.5" style="3" customWidth="1"/>
    <col min="6" max="6" width="14" style="3" bestFit="1" customWidth="1"/>
    <col min="7" max="8" width="9.625" style="3" customWidth="1"/>
    <col min="9" max="9" width="8.875" style="3" bestFit="1" customWidth="1"/>
    <col min="10" max="10" width="9.75" style="3" customWidth="1"/>
    <col min="11" max="11" width="9.125" style="3" customWidth="1"/>
    <col min="12" max="13" width="8.875" style="3" bestFit="1" customWidth="1"/>
    <col min="14" max="14" width="8.875" style="3" customWidth="1"/>
    <col min="15" max="15" width="10.375" style="3" bestFit="1" customWidth="1"/>
    <col min="16" max="16" width="8.875" style="3" customWidth="1"/>
    <col min="17" max="17" width="11.5" style="3" customWidth="1"/>
    <col min="18" max="18" width="10" style="3" bestFit="1" customWidth="1"/>
    <col min="19" max="19" width="9.125" style="3" bestFit="1" customWidth="1"/>
    <col min="20" max="20" width="9.125" style="3" customWidth="1"/>
    <col min="21" max="21" width="18" style="3" customWidth="1"/>
    <col min="22" max="22" width="7.5" style="3" customWidth="1"/>
    <col min="23" max="30" width="9" style="3"/>
    <col min="31" max="31" width="32.375" style="3" customWidth="1"/>
    <col min="32" max="16384" width="9" style="3"/>
  </cols>
  <sheetData>
    <row r="2" spans="2:25" ht="24">
      <c r="B2" s="1">
        <v>45505</v>
      </c>
      <c r="C2" s="2"/>
      <c r="D2" s="2"/>
      <c r="E2" s="3" t="s">
        <v>6</v>
      </c>
      <c r="F2" s="4">
        <f>EDATE(B2,1)-1</f>
        <v>45535</v>
      </c>
      <c r="I2" s="3" t="s">
        <v>60</v>
      </c>
      <c r="K2" s="3" t="s">
        <v>61</v>
      </c>
      <c r="M2" s="37" t="str">
        <f ca="1">RIGHT(CELL("filename",A1),LEN(CELL("filename",A1))-FIND("]",CELL("filename",A1)))</f>
        <v>15雇用 太郎</v>
      </c>
    </row>
    <row r="3" spans="2:25">
      <c r="B3" s="5">
        <f>B2</f>
        <v>45505</v>
      </c>
      <c r="C3" s="5"/>
      <c r="D3" s="5"/>
      <c r="E3" s="5" t="str">
        <f>E2</f>
        <v>締日</v>
      </c>
      <c r="F3" s="5">
        <f>F2</f>
        <v>45535</v>
      </c>
    </row>
    <row r="4" spans="2:25">
      <c r="B4" s="6" t="s">
        <v>18</v>
      </c>
      <c r="C4" s="31"/>
      <c r="D4" s="31"/>
      <c r="E4" s="31"/>
      <c r="F4" s="31"/>
      <c r="G4" s="31"/>
      <c r="H4" s="31"/>
      <c r="I4" s="31"/>
      <c r="J4" s="31"/>
      <c r="K4" s="31" t="s">
        <v>19</v>
      </c>
      <c r="L4" s="31" t="s">
        <v>2</v>
      </c>
      <c r="M4" s="31" t="s">
        <v>2</v>
      </c>
      <c r="N4" s="31"/>
      <c r="O4" s="31"/>
      <c r="P4" s="31" t="s">
        <v>0</v>
      </c>
      <c r="Q4" s="31" t="s">
        <v>0</v>
      </c>
      <c r="R4" s="31" t="s">
        <v>1</v>
      </c>
      <c r="S4" s="31" t="s">
        <v>1</v>
      </c>
      <c r="T4" s="31" t="s">
        <v>34</v>
      </c>
      <c r="U4" s="31"/>
    </row>
    <row r="5" spans="2:25">
      <c r="B5" s="8" t="s">
        <v>8</v>
      </c>
      <c r="C5" s="13"/>
      <c r="D5" s="13">
        <v>1</v>
      </c>
      <c r="E5" s="13" t="s">
        <v>17</v>
      </c>
      <c r="F5" s="13" t="s">
        <v>24</v>
      </c>
      <c r="G5" s="13" t="s">
        <v>5</v>
      </c>
      <c r="H5" s="13" t="s">
        <v>5</v>
      </c>
      <c r="I5" s="13" t="s">
        <v>5</v>
      </c>
      <c r="J5" s="31"/>
      <c r="K5" s="31"/>
      <c r="L5" s="31"/>
      <c r="M5" s="31"/>
      <c r="N5" s="31"/>
      <c r="O5" s="31"/>
      <c r="P5" s="31"/>
      <c r="Q5" s="31"/>
      <c r="R5" s="31"/>
      <c r="S5" s="31"/>
      <c r="T5" s="13"/>
      <c r="U5" s="13" t="s">
        <v>20</v>
      </c>
    </row>
    <row r="6" spans="2:25">
      <c r="H6" s="3" t="s">
        <v>73</v>
      </c>
    </row>
    <row r="7" spans="2:25" ht="47.25">
      <c r="J7" s="6" t="s">
        <v>62</v>
      </c>
      <c r="K7" s="6" t="s">
        <v>43</v>
      </c>
      <c r="L7" s="6" t="s">
        <v>35</v>
      </c>
      <c r="M7" s="6" t="s">
        <v>36</v>
      </c>
      <c r="N7" s="6" t="s">
        <v>37</v>
      </c>
      <c r="O7" s="6" t="s">
        <v>38</v>
      </c>
      <c r="P7" s="6" t="s">
        <v>39</v>
      </c>
      <c r="Q7" s="6" t="s">
        <v>40</v>
      </c>
      <c r="R7" s="6" t="s">
        <v>74</v>
      </c>
      <c r="S7" s="6" t="s">
        <v>41</v>
      </c>
      <c r="T7" s="6" t="s">
        <v>42</v>
      </c>
    </row>
    <row r="8" spans="2:25" ht="16.5" thickBot="1">
      <c r="B8" s="9" t="s">
        <v>3</v>
      </c>
      <c r="C8" s="9" t="s">
        <v>4</v>
      </c>
      <c r="D8" s="9" t="s">
        <v>33</v>
      </c>
      <c r="E8" s="9" t="s">
        <v>9</v>
      </c>
      <c r="F8" s="9" t="s">
        <v>16</v>
      </c>
      <c r="G8" s="9" t="s">
        <v>70</v>
      </c>
      <c r="H8" s="9" t="s">
        <v>69</v>
      </c>
      <c r="I8" s="9" t="s">
        <v>26</v>
      </c>
      <c r="J8" s="9"/>
      <c r="K8" s="9"/>
      <c r="L8" s="10">
        <v>0.3125</v>
      </c>
      <c r="M8" s="10">
        <v>0.33333333333333331</v>
      </c>
      <c r="N8" s="29">
        <v>1</v>
      </c>
      <c r="O8" s="28"/>
      <c r="P8" s="28"/>
      <c r="Q8" s="9"/>
      <c r="R8" s="28"/>
      <c r="S8" s="11">
        <v>0.91666666666666663</v>
      </c>
      <c r="T8" s="30"/>
      <c r="U8" s="9" t="s">
        <v>7</v>
      </c>
    </row>
    <row r="9" spans="2:25" ht="16.5" thickTop="1">
      <c r="B9" s="12">
        <f>B2</f>
        <v>45505</v>
      </c>
      <c r="C9" s="13" t="str">
        <f>TEXT(B9,"aaa")</f>
        <v>木</v>
      </c>
      <c r="D9" s="13" t="str">
        <f t="shared" ref="D9:D12" si="0">IF(C9="日",1,"")</f>
        <v/>
      </c>
      <c r="E9" s="14"/>
      <c r="F9" s="14"/>
      <c r="G9" s="15">
        <v>0.37569444444444444</v>
      </c>
      <c r="H9" s="15">
        <v>0.71527777777777779</v>
      </c>
      <c r="I9" s="16">
        <v>4.1666666666666664E-2</v>
      </c>
      <c r="J9" s="17">
        <f>IF(D9="", H9-G9-I9, 0)</f>
        <v>0.29791666666666666</v>
      </c>
      <c r="K9" s="17">
        <f>IF( J9=0, 0, MAX($L$8-J9, 0) )</f>
        <v>1.4583333333333337E-2</v>
      </c>
      <c r="L9" s="17">
        <f>MIN($L$8,J9)</f>
        <v>0.29791666666666666</v>
      </c>
      <c r="M9" s="17">
        <f>MIN(J9,$M$8)-L9</f>
        <v>0</v>
      </c>
      <c r="N9" s="17">
        <f>MIN($M$8,J9)</f>
        <v>0.29791666666666666</v>
      </c>
      <c r="O9" s="17" t="str">
        <f ca="1">IF(C9&lt;&gt;"土", "", SUM(OFFSET(N9,-6,0):N9))</f>
        <v/>
      </c>
      <c r="P9" s="17" t="str">
        <f ca="1">IF(O9&lt;&gt;"",MAX(O9-VALUE("40:00"),0),"")</f>
        <v/>
      </c>
      <c r="Q9" s="17">
        <f>IF(J9&gt;$M$8, J9-$M$8, 0)</f>
        <v>0</v>
      </c>
      <c r="R9" s="38"/>
      <c r="S9" s="17">
        <f>IF($S$8&lt;H9,MIN(H9,"29:00")-MAX(G9,$S$8), 0)</f>
        <v>0</v>
      </c>
      <c r="T9" s="17">
        <f t="shared" ref="T9:T18" si="1">IF(D9&lt;&gt;"", H9-G9-I9, 0)</f>
        <v>0</v>
      </c>
      <c r="U9" s="18"/>
    </row>
    <row r="10" spans="2:25">
      <c r="B10" s="19">
        <f>B9+1</f>
        <v>45506</v>
      </c>
      <c r="C10" s="13" t="str">
        <f>TEXT(B10,"aaa")</f>
        <v>金</v>
      </c>
      <c r="D10" s="13" t="str">
        <f t="shared" si="0"/>
        <v/>
      </c>
      <c r="E10" s="20"/>
      <c r="F10" s="20"/>
      <c r="G10" s="21">
        <v>0.4375</v>
      </c>
      <c r="H10" s="21">
        <v>0.7006944444444444</v>
      </c>
      <c r="I10" s="22">
        <v>4.1666666666666664E-2</v>
      </c>
      <c r="J10" s="17">
        <f t="shared" ref="J10:J39" si="2">IF(D10="", H10-G10-I10, 0)</f>
        <v>0.22152777777777774</v>
      </c>
      <c r="K10" s="17">
        <f t="shared" ref="K10:K39" si="3">IF( J10=0, 0, MAX($L$8-J10, 0) )</f>
        <v>9.097222222222226E-2</v>
      </c>
      <c r="L10" s="17">
        <f t="shared" ref="L10:L39" si="4">MIN($L$8,J10)</f>
        <v>0.22152777777777774</v>
      </c>
      <c r="M10" s="17">
        <f t="shared" ref="M10:M39" si="5">MIN(J10,$M$8)-L10</f>
        <v>0</v>
      </c>
      <c r="N10" s="17">
        <f t="shared" ref="N10:N39" si="6">MIN($M$8,J10)</f>
        <v>0.22152777777777774</v>
      </c>
      <c r="O10" s="17" t="str">
        <f ca="1">IF(C10&lt;&gt;"土", "", SUM(OFFSET(N10,-6,0):N10))</f>
        <v/>
      </c>
      <c r="P10" s="17" t="str">
        <f t="shared" ref="P10:P39" ca="1" si="7">IF(O10&lt;&gt;"",MAX(O10-VALUE("40:00"),0),"")</f>
        <v/>
      </c>
      <c r="Q10" s="17">
        <f t="shared" ref="Q10:Q39" si="8">IF(J10&gt;$M$8, J10-$M$8, 0)</f>
        <v>0</v>
      </c>
      <c r="R10" s="38"/>
      <c r="S10" s="17">
        <f t="shared" ref="S10:S39" si="9">IF($S$8&lt;H10,MIN(H10,"29:00")-MAX(G10,$S$8), 0)</f>
        <v>0</v>
      </c>
      <c r="T10" s="17">
        <f t="shared" si="1"/>
        <v>0</v>
      </c>
      <c r="U10" s="23"/>
    </row>
    <row r="11" spans="2:25">
      <c r="B11" s="19">
        <f>B10+1</f>
        <v>45507</v>
      </c>
      <c r="C11" s="13" t="str">
        <f t="shared" ref="C11:C39" si="10">TEXT(B11,"aaa")</f>
        <v>土</v>
      </c>
      <c r="D11" s="13" t="str">
        <f t="shared" si="0"/>
        <v/>
      </c>
      <c r="E11" s="20"/>
      <c r="F11" s="20"/>
      <c r="G11" s="21">
        <v>0.44930555555555557</v>
      </c>
      <c r="H11" s="21">
        <v>0.80208333333333337</v>
      </c>
      <c r="I11" s="22">
        <v>4.1666666666666664E-2</v>
      </c>
      <c r="J11" s="17">
        <f t="shared" si="2"/>
        <v>0.31111111111111112</v>
      </c>
      <c r="K11" s="17">
        <f t="shared" si="3"/>
        <v>1.388888888888884E-3</v>
      </c>
      <c r="L11" s="17">
        <f t="shared" si="4"/>
        <v>0.31111111111111112</v>
      </c>
      <c r="M11" s="17">
        <f t="shared" si="5"/>
        <v>0</v>
      </c>
      <c r="N11" s="17">
        <f t="shared" si="6"/>
        <v>0.31111111111111112</v>
      </c>
      <c r="O11" s="17">
        <f ca="1">IF(C11&lt;&gt;"土", "", SUM(OFFSET(N11,-6,0):N11))</f>
        <v>1.8305555555555555</v>
      </c>
      <c r="P11" s="17">
        <f t="shared" ca="1" si="7"/>
        <v>0.16388888888888875</v>
      </c>
      <c r="Q11" s="17">
        <f t="shared" si="8"/>
        <v>0</v>
      </c>
      <c r="R11" s="38"/>
      <c r="S11" s="17">
        <f t="shared" si="9"/>
        <v>0</v>
      </c>
      <c r="T11" s="17">
        <f t="shared" si="1"/>
        <v>0</v>
      </c>
      <c r="U11" s="23"/>
    </row>
    <row r="12" spans="2:25">
      <c r="B12" s="19">
        <f t="shared" ref="B12:B39" si="11">B11+1</f>
        <v>45508</v>
      </c>
      <c r="C12" s="13" t="str">
        <f t="shared" si="10"/>
        <v>日</v>
      </c>
      <c r="D12" s="13">
        <f t="shared" si="0"/>
        <v>1</v>
      </c>
      <c r="E12" s="20"/>
      <c r="F12" s="20"/>
      <c r="G12" s="21">
        <v>0.37638888888888888</v>
      </c>
      <c r="H12" s="21">
        <v>0.84236111111111112</v>
      </c>
      <c r="I12" s="22">
        <v>4.1666666666666664E-2</v>
      </c>
      <c r="J12" s="17">
        <f t="shared" si="2"/>
        <v>0</v>
      </c>
      <c r="K12" s="17">
        <f t="shared" si="3"/>
        <v>0</v>
      </c>
      <c r="L12" s="17">
        <f t="shared" si="4"/>
        <v>0</v>
      </c>
      <c r="M12" s="17">
        <f t="shared" si="5"/>
        <v>0</v>
      </c>
      <c r="N12" s="17">
        <f t="shared" si="6"/>
        <v>0</v>
      </c>
      <c r="O12" s="17" t="str">
        <f ca="1">IF(C12&lt;&gt;"土", "", SUM(OFFSET(N12,-6,0):N12))</f>
        <v/>
      </c>
      <c r="P12" s="17" t="str">
        <f t="shared" ca="1" si="7"/>
        <v/>
      </c>
      <c r="Q12" s="17">
        <f t="shared" si="8"/>
        <v>0</v>
      </c>
      <c r="R12" s="38"/>
      <c r="S12" s="17">
        <f t="shared" si="9"/>
        <v>0</v>
      </c>
      <c r="T12" s="17">
        <f t="shared" si="1"/>
        <v>0.42430555555555555</v>
      </c>
      <c r="U12" s="23"/>
    </row>
    <row r="13" spans="2:25">
      <c r="B13" s="19">
        <f t="shared" si="11"/>
        <v>45509</v>
      </c>
      <c r="C13" s="13" t="str">
        <f t="shared" si="10"/>
        <v>月</v>
      </c>
      <c r="D13" s="13" t="str">
        <f>IF(C13="日",1,"")</f>
        <v/>
      </c>
      <c r="E13" s="20"/>
      <c r="F13" s="20"/>
      <c r="G13" s="21">
        <v>0.375</v>
      </c>
      <c r="H13" s="21">
        <v>0.85277777777777775</v>
      </c>
      <c r="I13" s="22">
        <v>4.1666666666666664E-2</v>
      </c>
      <c r="J13" s="17">
        <f t="shared" si="2"/>
        <v>0.43611111111111106</v>
      </c>
      <c r="K13" s="17">
        <f t="shared" si="3"/>
        <v>0</v>
      </c>
      <c r="L13" s="17">
        <f t="shared" si="4"/>
        <v>0.3125</v>
      </c>
      <c r="M13" s="17">
        <f t="shared" si="5"/>
        <v>2.0833333333333315E-2</v>
      </c>
      <c r="N13" s="17">
        <f t="shared" si="6"/>
        <v>0.33333333333333331</v>
      </c>
      <c r="O13" s="17" t="str">
        <f ca="1">IF(C13&lt;&gt;"土", "", SUM(OFFSET(N13,-6,0):N13))</f>
        <v/>
      </c>
      <c r="P13" s="17" t="str">
        <f t="shared" ca="1" si="7"/>
        <v/>
      </c>
      <c r="Q13" s="17">
        <f t="shared" si="8"/>
        <v>0.10277777777777775</v>
      </c>
      <c r="R13" s="38"/>
      <c r="S13" s="17">
        <f t="shared" si="9"/>
        <v>0</v>
      </c>
      <c r="T13" s="17">
        <f t="shared" si="1"/>
        <v>0</v>
      </c>
      <c r="U13" s="23"/>
    </row>
    <row r="14" spans="2:25">
      <c r="B14" s="19">
        <f t="shared" si="11"/>
        <v>45510</v>
      </c>
      <c r="C14" s="13" t="str">
        <f t="shared" si="10"/>
        <v>火</v>
      </c>
      <c r="D14" s="13" t="str">
        <f t="shared" ref="D14:D39" si="12">IF(C14="日",1,"")</f>
        <v/>
      </c>
      <c r="E14" s="20"/>
      <c r="F14" s="20"/>
      <c r="G14" s="21">
        <v>0.46805555555555556</v>
      </c>
      <c r="H14" s="21">
        <v>0.7</v>
      </c>
      <c r="I14" s="22">
        <v>4.1666666666666664E-2</v>
      </c>
      <c r="J14" s="17">
        <f t="shared" si="2"/>
        <v>0.19027777777777774</v>
      </c>
      <c r="K14" s="17">
        <f t="shared" si="3"/>
        <v>0.12222222222222226</v>
      </c>
      <c r="L14" s="17">
        <f t="shared" si="4"/>
        <v>0.19027777777777774</v>
      </c>
      <c r="M14" s="17">
        <f t="shared" si="5"/>
        <v>0</v>
      </c>
      <c r="N14" s="17">
        <f t="shared" si="6"/>
        <v>0.19027777777777774</v>
      </c>
      <c r="O14" s="17" t="str">
        <f ca="1">IF(C14&lt;&gt;"土", "", SUM(OFFSET(N14,-6,0):N14))</f>
        <v/>
      </c>
      <c r="P14" s="17" t="str">
        <f t="shared" ca="1" si="7"/>
        <v/>
      </c>
      <c r="Q14" s="17">
        <f t="shared" si="8"/>
        <v>0</v>
      </c>
      <c r="R14" s="38"/>
      <c r="S14" s="17">
        <f t="shared" si="9"/>
        <v>0</v>
      </c>
      <c r="T14" s="17">
        <f t="shared" si="1"/>
        <v>0</v>
      </c>
      <c r="U14" s="23"/>
    </row>
    <row r="15" spans="2:25">
      <c r="B15" s="19">
        <f t="shared" si="11"/>
        <v>45511</v>
      </c>
      <c r="C15" s="13" t="str">
        <f t="shared" si="10"/>
        <v>水</v>
      </c>
      <c r="D15" s="13" t="str">
        <f t="shared" si="12"/>
        <v/>
      </c>
      <c r="E15" s="20"/>
      <c r="F15" s="20"/>
      <c r="G15" s="21">
        <v>0.44444444444444442</v>
      </c>
      <c r="H15" s="21">
        <v>0.70625000000000004</v>
      </c>
      <c r="I15" s="22">
        <v>4.1666666666666664E-2</v>
      </c>
      <c r="J15" s="17">
        <f t="shared" si="2"/>
        <v>0.22013888888888897</v>
      </c>
      <c r="K15" s="17">
        <f t="shared" si="3"/>
        <v>9.2361111111111033E-2</v>
      </c>
      <c r="L15" s="17">
        <f t="shared" si="4"/>
        <v>0.22013888888888897</v>
      </c>
      <c r="M15" s="17">
        <f t="shared" si="5"/>
        <v>0</v>
      </c>
      <c r="N15" s="17">
        <f t="shared" si="6"/>
        <v>0.22013888888888897</v>
      </c>
      <c r="O15" s="17" t="str">
        <f ca="1">IF(C15&lt;&gt;"土", "", SUM(OFFSET(N15,-6,0):N15))</f>
        <v/>
      </c>
      <c r="P15" s="17" t="str">
        <f t="shared" ca="1" si="7"/>
        <v/>
      </c>
      <c r="Q15" s="17">
        <f t="shared" si="8"/>
        <v>0</v>
      </c>
      <c r="R15" s="38"/>
      <c r="S15" s="17">
        <f t="shared" si="9"/>
        <v>0</v>
      </c>
      <c r="T15" s="17">
        <f t="shared" si="1"/>
        <v>0</v>
      </c>
      <c r="U15" s="23"/>
      <c r="Y15" s="24"/>
    </row>
    <row r="16" spans="2:25">
      <c r="B16" s="19">
        <f t="shared" si="11"/>
        <v>45512</v>
      </c>
      <c r="C16" s="13" t="str">
        <f t="shared" si="10"/>
        <v>木</v>
      </c>
      <c r="D16" s="13" t="str">
        <f t="shared" si="12"/>
        <v/>
      </c>
      <c r="E16" s="20"/>
      <c r="F16" s="20"/>
      <c r="G16" s="21">
        <v>0.43611111111111112</v>
      </c>
      <c r="H16" s="21">
        <v>0.77916666666666667</v>
      </c>
      <c r="I16" s="22">
        <v>4.1666666666666664E-2</v>
      </c>
      <c r="J16" s="17">
        <f t="shared" si="2"/>
        <v>0.30138888888888887</v>
      </c>
      <c r="K16" s="17">
        <f t="shared" si="3"/>
        <v>1.1111111111111127E-2</v>
      </c>
      <c r="L16" s="17">
        <f t="shared" si="4"/>
        <v>0.30138888888888887</v>
      </c>
      <c r="M16" s="17">
        <f t="shared" si="5"/>
        <v>0</v>
      </c>
      <c r="N16" s="17">
        <f t="shared" si="6"/>
        <v>0.30138888888888887</v>
      </c>
      <c r="O16" s="17" t="str">
        <f ca="1">IF(C16&lt;&gt;"土", "", SUM(OFFSET(N16,-6,0):N16))</f>
        <v/>
      </c>
      <c r="P16" s="17" t="str">
        <f t="shared" ca="1" si="7"/>
        <v/>
      </c>
      <c r="Q16" s="17">
        <f t="shared" si="8"/>
        <v>0</v>
      </c>
      <c r="R16" s="38"/>
      <c r="S16" s="17">
        <f t="shared" si="9"/>
        <v>0</v>
      </c>
      <c r="T16" s="17">
        <f t="shared" si="1"/>
        <v>0</v>
      </c>
      <c r="U16" s="23"/>
    </row>
    <row r="17" spans="2:21">
      <c r="B17" s="19">
        <f t="shared" si="11"/>
        <v>45513</v>
      </c>
      <c r="C17" s="13" t="str">
        <f t="shared" si="10"/>
        <v>金</v>
      </c>
      <c r="D17" s="13" t="str">
        <f t="shared" si="12"/>
        <v/>
      </c>
      <c r="E17" s="20"/>
      <c r="F17" s="20"/>
      <c r="G17" s="21">
        <v>0.48819444444444443</v>
      </c>
      <c r="H17" s="21">
        <v>0.72847222222222219</v>
      </c>
      <c r="I17" s="22">
        <v>4.1666666666666664E-2</v>
      </c>
      <c r="J17" s="17">
        <f t="shared" si="2"/>
        <v>0.1986111111111111</v>
      </c>
      <c r="K17" s="17">
        <f t="shared" si="3"/>
        <v>0.1138888888888889</v>
      </c>
      <c r="L17" s="17">
        <f t="shared" si="4"/>
        <v>0.1986111111111111</v>
      </c>
      <c r="M17" s="17">
        <f t="shared" si="5"/>
        <v>0</v>
      </c>
      <c r="N17" s="17">
        <f t="shared" si="6"/>
        <v>0.1986111111111111</v>
      </c>
      <c r="O17" s="17" t="str">
        <f ca="1">IF(C17&lt;&gt;"土", "", SUM(OFFSET(N17,-6,0):N17))</f>
        <v/>
      </c>
      <c r="P17" s="17" t="str">
        <f t="shared" ca="1" si="7"/>
        <v/>
      </c>
      <c r="Q17" s="17">
        <f t="shared" si="8"/>
        <v>0</v>
      </c>
      <c r="R17" s="38"/>
      <c r="S17" s="17">
        <f t="shared" si="9"/>
        <v>0</v>
      </c>
      <c r="T17" s="17">
        <f t="shared" si="1"/>
        <v>0</v>
      </c>
      <c r="U17" s="23"/>
    </row>
    <row r="18" spans="2:21">
      <c r="B18" s="19">
        <f t="shared" si="11"/>
        <v>45514</v>
      </c>
      <c r="C18" s="13" t="str">
        <f t="shared" si="10"/>
        <v>土</v>
      </c>
      <c r="D18" s="13" t="str">
        <f t="shared" si="12"/>
        <v/>
      </c>
      <c r="E18" s="20"/>
      <c r="F18" s="20"/>
      <c r="G18" s="21">
        <v>0.3888888888888889</v>
      </c>
      <c r="H18" s="21">
        <v>0.78819444444444442</v>
      </c>
      <c r="I18" s="22">
        <v>4.1666666666666664E-2</v>
      </c>
      <c r="J18" s="17">
        <f t="shared" si="2"/>
        <v>0.35763888888888884</v>
      </c>
      <c r="K18" s="17">
        <f t="shared" si="3"/>
        <v>0</v>
      </c>
      <c r="L18" s="17">
        <f t="shared" si="4"/>
        <v>0.3125</v>
      </c>
      <c r="M18" s="17">
        <f t="shared" si="5"/>
        <v>2.0833333333333315E-2</v>
      </c>
      <c r="N18" s="17">
        <f t="shared" si="6"/>
        <v>0.33333333333333331</v>
      </c>
      <c r="O18" s="17">
        <f ca="1">IF(C18&lt;&gt;"土", "", SUM(OFFSET(N18,-6,0):N18))</f>
        <v>1.5770833333333332</v>
      </c>
      <c r="P18" s="17">
        <f t="shared" ca="1" si="7"/>
        <v>0</v>
      </c>
      <c r="Q18" s="17">
        <f t="shared" si="8"/>
        <v>2.4305555555555525E-2</v>
      </c>
      <c r="R18" s="38"/>
      <c r="S18" s="17">
        <f t="shared" si="9"/>
        <v>0</v>
      </c>
      <c r="T18" s="17">
        <f t="shared" si="1"/>
        <v>0</v>
      </c>
      <c r="U18" s="23"/>
    </row>
    <row r="19" spans="2:21">
      <c r="B19" s="19">
        <f t="shared" si="11"/>
        <v>45515</v>
      </c>
      <c r="C19" s="13" t="str">
        <f t="shared" si="10"/>
        <v>日</v>
      </c>
      <c r="D19" s="13">
        <f t="shared" si="12"/>
        <v>1</v>
      </c>
      <c r="E19" s="20"/>
      <c r="F19" s="20"/>
      <c r="G19" s="21">
        <v>0.43402777777777779</v>
      </c>
      <c r="H19" s="21">
        <v>0.69097222222222221</v>
      </c>
      <c r="I19" s="22">
        <v>4.1666666666666664E-2</v>
      </c>
      <c r="J19" s="17">
        <f t="shared" si="2"/>
        <v>0</v>
      </c>
      <c r="K19" s="17">
        <f t="shared" si="3"/>
        <v>0</v>
      </c>
      <c r="L19" s="17">
        <f t="shared" si="4"/>
        <v>0</v>
      </c>
      <c r="M19" s="17">
        <f t="shared" si="5"/>
        <v>0</v>
      </c>
      <c r="N19" s="17">
        <f t="shared" si="6"/>
        <v>0</v>
      </c>
      <c r="O19" s="17" t="str">
        <f ca="1">IF(C19&lt;&gt;"土", "", SUM(OFFSET(N19,-6,0):N19))</f>
        <v/>
      </c>
      <c r="P19" s="17" t="str">
        <f t="shared" ca="1" si="7"/>
        <v/>
      </c>
      <c r="Q19" s="17">
        <f t="shared" si="8"/>
        <v>0</v>
      </c>
      <c r="R19" s="38"/>
      <c r="S19" s="17">
        <f t="shared" si="9"/>
        <v>0</v>
      </c>
      <c r="T19" s="17">
        <f>IF(D19&lt;&gt;"", H19-G19-I19, 0)</f>
        <v>0.21527777777777776</v>
      </c>
      <c r="U19" s="23"/>
    </row>
    <row r="20" spans="2:21">
      <c r="B20" s="19">
        <f t="shared" si="11"/>
        <v>45516</v>
      </c>
      <c r="C20" s="13" t="str">
        <f t="shared" si="10"/>
        <v>月</v>
      </c>
      <c r="D20" s="13" t="str">
        <f t="shared" si="12"/>
        <v/>
      </c>
      <c r="E20" s="20"/>
      <c r="F20" s="20"/>
      <c r="G20" s="21">
        <v>0.40763888888888888</v>
      </c>
      <c r="H20" s="21">
        <v>0.74861111111111112</v>
      </c>
      <c r="I20" s="22">
        <v>4.1666666666666664E-2</v>
      </c>
      <c r="J20" s="17">
        <f t="shared" si="2"/>
        <v>0.29930555555555555</v>
      </c>
      <c r="K20" s="17">
        <f t="shared" si="3"/>
        <v>1.3194444444444453E-2</v>
      </c>
      <c r="L20" s="17">
        <f t="shared" si="4"/>
        <v>0.29930555555555555</v>
      </c>
      <c r="M20" s="17">
        <f t="shared" si="5"/>
        <v>0</v>
      </c>
      <c r="N20" s="17">
        <f t="shared" si="6"/>
        <v>0.29930555555555555</v>
      </c>
      <c r="O20" s="17" t="str">
        <f ca="1">IF(C20&lt;&gt;"土", "", SUM(OFFSET(N20,-6,0):N20))</f>
        <v/>
      </c>
      <c r="P20" s="17" t="str">
        <f t="shared" ca="1" si="7"/>
        <v/>
      </c>
      <c r="Q20" s="17">
        <f t="shared" si="8"/>
        <v>0</v>
      </c>
      <c r="R20" s="38"/>
      <c r="S20" s="17">
        <f t="shared" si="9"/>
        <v>0</v>
      </c>
      <c r="T20" s="17">
        <f t="shared" ref="T20:T39" si="13">IF(D20&lt;&gt;"", H20-G20-I20, 0)</f>
        <v>0</v>
      </c>
      <c r="U20" s="23"/>
    </row>
    <row r="21" spans="2:21">
      <c r="B21" s="19">
        <f t="shared" si="11"/>
        <v>45517</v>
      </c>
      <c r="C21" s="13" t="str">
        <f t="shared" si="10"/>
        <v>火</v>
      </c>
      <c r="D21" s="13" t="str">
        <f t="shared" si="12"/>
        <v/>
      </c>
      <c r="E21" s="20"/>
      <c r="F21" s="20"/>
      <c r="G21" s="21">
        <v>0.42708333333333331</v>
      </c>
      <c r="H21" s="21">
        <v>0.79722222222222228</v>
      </c>
      <c r="I21" s="22">
        <v>4.1666666666666664E-2</v>
      </c>
      <c r="J21" s="17">
        <f t="shared" si="2"/>
        <v>0.32847222222222228</v>
      </c>
      <c r="K21" s="17">
        <f t="shared" si="3"/>
        <v>0</v>
      </c>
      <c r="L21" s="17">
        <f t="shared" si="4"/>
        <v>0.3125</v>
      </c>
      <c r="M21" s="17">
        <f t="shared" si="5"/>
        <v>1.5972222222222276E-2</v>
      </c>
      <c r="N21" s="17">
        <f t="shared" si="6"/>
        <v>0.32847222222222228</v>
      </c>
      <c r="O21" s="17" t="str">
        <f ca="1">IF(C21&lt;&gt;"土", "", SUM(OFFSET(N21,-6,0):N21))</f>
        <v/>
      </c>
      <c r="P21" s="17" t="str">
        <f t="shared" ca="1" si="7"/>
        <v/>
      </c>
      <c r="Q21" s="17">
        <f t="shared" si="8"/>
        <v>0</v>
      </c>
      <c r="R21" s="38"/>
      <c r="S21" s="17">
        <f t="shared" si="9"/>
        <v>0</v>
      </c>
      <c r="T21" s="17">
        <f t="shared" si="13"/>
        <v>0</v>
      </c>
      <c r="U21" s="23"/>
    </row>
    <row r="22" spans="2:21">
      <c r="B22" s="19">
        <f t="shared" si="11"/>
        <v>45518</v>
      </c>
      <c r="C22" s="13" t="str">
        <f t="shared" si="10"/>
        <v>水</v>
      </c>
      <c r="D22" s="13" t="str">
        <f t="shared" si="12"/>
        <v/>
      </c>
      <c r="E22" s="20"/>
      <c r="F22" s="20"/>
      <c r="G22" s="21">
        <v>0.45833333333333331</v>
      </c>
      <c r="H22" s="21">
        <v>0.67152777777777772</v>
      </c>
      <c r="I22" s="22">
        <v>4.1666666666666664E-2</v>
      </c>
      <c r="J22" s="17">
        <f t="shared" si="2"/>
        <v>0.17152777777777775</v>
      </c>
      <c r="K22" s="17">
        <f t="shared" si="3"/>
        <v>0.14097222222222225</v>
      </c>
      <c r="L22" s="17">
        <f t="shared" si="4"/>
        <v>0.17152777777777775</v>
      </c>
      <c r="M22" s="17">
        <f t="shared" si="5"/>
        <v>0</v>
      </c>
      <c r="N22" s="17">
        <f t="shared" si="6"/>
        <v>0.17152777777777775</v>
      </c>
      <c r="O22" s="17" t="str">
        <f ca="1">IF(C22&lt;&gt;"土", "", SUM(OFFSET(N22,-6,0):N22))</f>
        <v/>
      </c>
      <c r="P22" s="17" t="str">
        <f t="shared" ca="1" si="7"/>
        <v/>
      </c>
      <c r="Q22" s="17">
        <f t="shared" si="8"/>
        <v>0</v>
      </c>
      <c r="R22" s="38"/>
      <c r="S22" s="17">
        <f t="shared" si="9"/>
        <v>0</v>
      </c>
      <c r="T22" s="17">
        <f t="shared" si="13"/>
        <v>0</v>
      </c>
      <c r="U22" s="23"/>
    </row>
    <row r="23" spans="2:21">
      <c r="B23" s="19">
        <f t="shared" si="11"/>
        <v>45519</v>
      </c>
      <c r="C23" s="13" t="str">
        <f t="shared" si="10"/>
        <v>木</v>
      </c>
      <c r="D23" s="13" t="str">
        <f t="shared" si="12"/>
        <v/>
      </c>
      <c r="E23" s="20"/>
      <c r="F23" s="20"/>
      <c r="G23" s="21">
        <v>0.40347222222222223</v>
      </c>
      <c r="H23" s="21">
        <v>0.7270833333333333</v>
      </c>
      <c r="I23" s="22">
        <v>4.1666666666666664E-2</v>
      </c>
      <c r="J23" s="17">
        <f t="shared" si="2"/>
        <v>0.28194444444444439</v>
      </c>
      <c r="K23" s="17">
        <f t="shared" si="3"/>
        <v>3.0555555555555614E-2</v>
      </c>
      <c r="L23" s="17">
        <f t="shared" si="4"/>
        <v>0.28194444444444439</v>
      </c>
      <c r="M23" s="17">
        <f t="shared" si="5"/>
        <v>0</v>
      </c>
      <c r="N23" s="17">
        <f t="shared" si="6"/>
        <v>0.28194444444444439</v>
      </c>
      <c r="O23" s="17" t="str">
        <f ca="1">IF(C23&lt;&gt;"土", "", SUM(OFFSET(N23,-6,0):N23))</f>
        <v/>
      </c>
      <c r="P23" s="17" t="str">
        <f t="shared" ca="1" si="7"/>
        <v/>
      </c>
      <c r="Q23" s="17">
        <f t="shared" si="8"/>
        <v>0</v>
      </c>
      <c r="R23" s="38"/>
      <c r="S23" s="17">
        <f t="shared" si="9"/>
        <v>0</v>
      </c>
      <c r="T23" s="17">
        <f t="shared" si="13"/>
        <v>0</v>
      </c>
      <c r="U23" s="23"/>
    </row>
    <row r="24" spans="2:21">
      <c r="B24" s="19">
        <f t="shared" si="11"/>
        <v>45520</v>
      </c>
      <c r="C24" s="13" t="str">
        <f t="shared" si="10"/>
        <v>金</v>
      </c>
      <c r="D24" s="13" t="str">
        <f t="shared" si="12"/>
        <v/>
      </c>
      <c r="E24" s="20"/>
      <c r="F24" s="20"/>
      <c r="G24" s="21">
        <v>0.48055555555555557</v>
      </c>
      <c r="H24" s="21">
        <v>0.80486111111111114</v>
      </c>
      <c r="I24" s="22">
        <v>4.1666666666666664E-2</v>
      </c>
      <c r="J24" s="17">
        <f t="shared" si="2"/>
        <v>0.28263888888888888</v>
      </c>
      <c r="K24" s="17">
        <f t="shared" si="3"/>
        <v>2.9861111111111116E-2</v>
      </c>
      <c r="L24" s="17">
        <f t="shared" si="4"/>
        <v>0.28263888888888888</v>
      </c>
      <c r="M24" s="17">
        <f t="shared" si="5"/>
        <v>0</v>
      </c>
      <c r="N24" s="17">
        <f t="shared" si="6"/>
        <v>0.28263888888888888</v>
      </c>
      <c r="O24" s="17" t="str">
        <f ca="1">IF(C24&lt;&gt;"土", "", SUM(OFFSET(N24,-6,0):N24))</f>
        <v/>
      </c>
      <c r="P24" s="17" t="str">
        <f t="shared" ca="1" si="7"/>
        <v/>
      </c>
      <c r="Q24" s="17">
        <f t="shared" si="8"/>
        <v>0</v>
      </c>
      <c r="R24" s="38"/>
      <c r="S24" s="17">
        <f t="shared" si="9"/>
        <v>0</v>
      </c>
      <c r="T24" s="17">
        <f t="shared" si="13"/>
        <v>0</v>
      </c>
      <c r="U24" s="23"/>
    </row>
    <row r="25" spans="2:21">
      <c r="B25" s="19">
        <f t="shared" si="11"/>
        <v>45521</v>
      </c>
      <c r="C25" s="13" t="str">
        <f t="shared" si="10"/>
        <v>土</v>
      </c>
      <c r="D25" s="13" t="str">
        <f t="shared" si="12"/>
        <v/>
      </c>
      <c r="E25" s="20"/>
      <c r="F25" s="20"/>
      <c r="G25" s="21">
        <v>0.38611111111111113</v>
      </c>
      <c r="H25" s="21">
        <v>0.80138888888888893</v>
      </c>
      <c r="I25" s="22">
        <v>4.1666666666666664E-2</v>
      </c>
      <c r="J25" s="17">
        <f t="shared" si="2"/>
        <v>0.37361111111111112</v>
      </c>
      <c r="K25" s="17">
        <f t="shared" si="3"/>
        <v>0</v>
      </c>
      <c r="L25" s="17">
        <f t="shared" si="4"/>
        <v>0.3125</v>
      </c>
      <c r="M25" s="17">
        <f t="shared" si="5"/>
        <v>2.0833333333333315E-2</v>
      </c>
      <c r="N25" s="17">
        <f t="shared" si="6"/>
        <v>0.33333333333333331</v>
      </c>
      <c r="O25" s="17">
        <f ca="1">IF(C25&lt;&gt;"土", "", SUM(OFFSET(N25,-6,0):N25))</f>
        <v>1.697222222222222</v>
      </c>
      <c r="P25" s="17">
        <f t="shared" ca="1" si="7"/>
        <v>3.0555555555555225E-2</v>
      </c>
      <c r="Q25" s="17">
        <f t="shared" si="8"/>
        <v>4.0277777777777801E-2</v>
      </c>
      <c r="R25" s="38"/>
      <c r="S25" s="17">
        <f t="shared" si="9"/>
        <v>0</v>
      </c>
      <c r="T25" s="17">
        <f t="shared" si="13"/>
        <v>0</v>
      </c>
      <c r="U25" s="23"/>
    </row>
    <row r="26" spans="2:21">
      <c r="B26" s="19">
        <f t="shared" si="11"/>
        <v>45522</v>
      </c>
      <c r="C26" s="13" t="str">
        <f t="shared" si="10"/>
        <v>日</v>
      </c>
      <c r="D26" s="13">
        <f t="shared" si="12"/>
        <v>1</v>
      </c>
      <c r="E26" s="20"/>
      <c r="F26" s="20"/>
      <c r="G26" s="21">
        <v>0.46319444444444446</v>
      </c>
      <c r="H26" s="21">
        <v>0.79097222222222219</v>
      </c>
      <c r="I26" s="22">
        <v>4.1666666666666664E-2</v>
      </c>
      <c r="J26" s="17">
        <f t="shared" si="2"/>
        <v>0</v>
      </c>
      <c r="K26" s="17">
        <f t="shared" si="3"/>
        <v>0</v>
      </c>
      <c r="L26" s="17">
        <f t="shared" si="4"/>
        <v>0</v>
      </c>
      <c r="M26" s="17">
        <f t="shared" si="5"/>
        <v>0</v>
      </c>
      <c r="N26" s="17">
        <f t="shared" si="6"/>
        <v>0</v>
      </c>
      <c r="O26" s="17" t="str">
        <f ca="1">IF(C26&lt;&gt;"土", "", SUM(OFFSET(N26,-6,0):N26))</f>
        <v/>
      </c>
      <c r="P26" s="17" t="str">
        <f t="shared" ca="1" si="7"/>
        <v/>
      </c>
      <c r="Q26" s="17">
        <f t="shared" si="8"/>
        <v>0</v>
      </c>
      <c r="R26" s="38"/>
      <c r="S26" s="17">
        <f t="shared" si="9"/>
        <v>0</v>
      </c>
      <c r="T26" s="17">
        <f t="shared" si="13"/>
        <v>0.28611111111111104</v>
      </c>
      <c r="U26" s="23"/>
    </row>
    <row r="27" spans="2:21">
      <c r="B27" s="19">
        <f t="shared" si="11"/>
        <v>45523</v>
      </c>
      <c r="C27" s="13" t="str">
        <f t="shared" si="10"/>
        <v>月</v>
      </c>
      <c r="D27" s="13" t="str">
        <f t="shared" si="12"/>
        <v/>
      </c>
      <c r="E27" s="20"/>
      <c r="F27" s="20"/>
      <c r="G27" s="21">
        <v>0.42083333333333334</v>
      </c>
      <c r="H27" s="21">
        <v>0.69027777777777777</v>
      </c>
      <c r="I27" s="22">
        <v>4.1666666666666664E-2</v>
      </c>
      <c r="J27" s="17">
        <f t="shared" si="2"/>
        <v>0.22777777777777777</v>
      </c>
      <c r="K27" s="17">
        <f t="shared" si="3"/>
        <v>8.4722222222222227E-2</v>
      </c>
      <c r="L27" s="17">
        <f t="shared" si="4"/>
        <v>0.22777777777777777</v>
      </c>
      <c r="M27" s="17">
        <f t="shared" si="5"/>
        <v>0</v>
      </c>
      <c r="N27" s="17">
        <f t="shared" si="6"/>
        <v>0.22777777777777777</v>
      </c>
      <c r="O27" s="17" t="str">
        <f ca="1">IF(C27&lt;&gt;"土", "", SUM(OFFSET(N27,-6,0):N27))</f>
        <v/>
      </c>
      <c r="P27" s="17" t="str">
        <f t="shared" ca="1" si="7"/>
        <v/>
      </c>
      <c r="Q27" s="17">
        <f t="shared" si="8"/>
        <v>0</v>
      </c>
      <c r="R27" s="38"/>
      <c r="S27" s="17">
        <f t="shared" si="9"/>
        <v>0</v>
      </c>
      <c r="T27" s="17">
        <f t="shared" si="13"/>
        <v>0</v>
      </c>
      <c r="U27" s="23"/>
    </row>
    <row r="28" spans="2:21">
      <c r="B28" s="19">
        <f t="shared" si="11"/>
        <v>45524</v>
      </c>
      <c r="C28" s="13" t="str">
        <f t="shared" si="10"/>
        <v>火</v>
      </c>
      <c r="D28" s="13" t="str">
        <f t="shared" si="12"/>
        <v/>
      </c>
      <c r="E28" s="20"/>
      <c r="F28" s="20"/>
      <c r="G28" s="21">
        <v>0.47638888888888886</v>
      </c>
      <c r="H28" s="21">
        <v>0.78055555555555556</v>
      </c>
      <c r="I28" s="22">
        <v>4.1666666666666664E-2</v>
      </c>
      <c r="J28" s="17">
        <f t="shared" si="2"/>
        <v>0.26250000000000001</v>
      </c>
      <c r="K28" s="17">
        <f t="shared" si="3"/>
        <v>4.9999999999999989E-2</v>
      </c>
      <c r="L28" s="17">
        <f t="shared" si="4"/>
        <v>0.26250000000000001</v>
      </c>
      <c r="M28" s="17">
        <f t="shared" si="5"/>
        <v>0</v>
      </c>
      <c r="N28" s="17">
        <f t="shared" si="6"/>
        <v>0.26250000000000001</v>
      </c>
      <c r="O28" s="17" t="str">
        <f ca="1">IF(C28&lt;&gt;"土", "", SUM(OFFSET(N28,-6,0):N28))</f>
        <v/>
      </c>
      <c r="P28" s="17" t="str">
        <f t="shared" ca="1" si="7"/>
        <v/>
      </c>
      <c r="Q28" s="17">
        <f t="shared" si="8"/>
        <v>0</v>
      </c>
      <c r="R28" s="38"/>
      <c r="S28" s="17">
        <f t="shared" si="9"/>
        <v>0</v>
      </c>
      <c r="T28" s="17">
        <f t="shared" si="13"/>
        <v>0</v>
      </c>
      <c r="U28" s="23"/>
    </row>
    <row r="29" spans="2:21">
      <c r="B29" s="19">
        <f t="shared" si="11"/>
        <v>45525</v>
      </c>
      <c r="C29" s="13" t="str">
        <f t="shared" si="10"/>
        <v>水</v>
      </c>
      <c r="D29" s="13" t="str">
        <f t="shared" si="12"/>
        <v/>
      </c>
      <c r="E29" s="20"/>
      <c r="F29" s="20"/>
      <c r="G29" s="21">
        <v>0.40138888888888891</v>
      </c>
      <c r="H29" s="21">
        <v>0.71666666666666667</v>
      </c>
      <c r="I29" s="22">
        <v>4.1666666666666664E-2</v>
      </c>
      <c r="J29" s="17">
        <f t="shared" si="2"/>
        <v>0.27361111111111108</v>
      </c>
      <c r="K29" s="17">
        <f t="shared" si="3"/>
        <v>3.8888888888888917E-2</v>
      </c>
      <c r="L29" s="17">
        <f t="shared" si="4"/>
        <v>0.27361111111111108</v>
      </c>
      <c r="M29" s="17">
        <f t="shared" si="5"/>
        <v>0</v>
      </c>
      <c r="N29" s="17">
        <f t="shared" si="6"/>
        <v>0.27361111111111108</v>
      </c>
      <c r="O29" s="17" t="str">
        <f ca="1">IF(C29&lt;&gt;"土", "", SUM(OFFSET(N29,-6,0):N29))</f>
        <v/>
      </c>
      <c r="P29" s="17" t="str">
        <f t="shared" ca="1" si="7"/>
        <v/>
      </c>
      <c r="Q29" s="17">
        <f t="shared" si="8"/>
        <v>0</v>
      </c>
      <c r="R29" s="38"/>
      <c r="S29" s="17">
        <f t="shared" si="9"/>
        <v>0</v>
      </c>
      <c r="T29" s="17">
        <f t="shared" si="13"/>
        <v>0</v>
      </c>
      <c r="U29" s="23"/>
    </row>
    <row r="30" spans="2:21">
      <c r="B30" s="19">
        <f t="shared" si="11"/>
        <v>45526</v>
      </c>
      <c r="C30" s="13" t="str">
        <f t="shared" si="10"/>
        <v>木</v>
      </c>
      <c r="D30" s="13" t="str">
        <f t="shared" si="12"/>
        <v/>
      </c>
      <c r="E30" s="20"/>
      <c r="F30" s="20"/>
      <c r="G30" s="21">
        <v>0.49027777777777776</v>
      </c>
      <c r="H30" s="21">
        <v>0.68333333333333335</v>
      </c>
      <c r="I30" s="22">
        <v>4.1666666666666664E-2</v>
      </c>
      <c r="J30" s="17">
        <f t="shared" si="2"/>
        <v>0.15138888888888893</v>
      </c>
      <c r="K30" s="17">
        <f t="shared" si="3"/>
        <v>0.16111111111111107</v>
      </c>
      <c r="L30" s="17">
        <f t="shared" si="4"/>
        <v>0.15138888888888893</v>
      </c>
      <c r="M30" s="17">
        <f t="shared" si="5"/>
        <v>0</v>
      </c>
      <c r="N30" s="17">
        <f t="shared" si="6"/>
        <v>0.15138888888888893</v>
      </c>
      <c r="O30" s="17" t="str">
        <f ca="1">IF(C30&lt;&gt;"土", "", SUM(OFFSET(N30,-6,0):N30))</f>
        <v/>
      </c>
      <c r="P30" s="17" t="str">
        <f t="shared" ca="1" si="7"/>
        <v/>
      </c>
      <c r="Q30" s="17">
        <f t="shared" si="8"/>
        <v>0</v>
      </c>
      <c r="R30" s="38"/>
      <c r="S30" s="17">
        <f t="shared" si="9"/>
        <v>0</v>
      </c>
      <c r="T30" s="17">
        <f t="shared" si="13"/>
        <v>0</v>
      </c>
      <c r="U30" s="23"/>
    </row>
    <row r="31" spans="2:21">
      <c r="B31" s="19">
        <f t="shared" si="11"/>
        <v>45527</v>
      </c>
      <c r="C31" s="13" t="str">
        <f t="shared" si="10"/>
        <v>金</v>
      </c>
      <c r="D31" s="13" t="str">
        <f t="shared" si="12"/>
        <v/>
      </c>
      <c r="E31" s="20"/>
      <c r="F31" s="20"/>
      <c r="G31" s="21">
        <v>0.38055555555555554</v>
      </c>
      <c r="H31" s="21">
        <v>0.69444444444444442</v>
      </c>
      <c r="I31" s="22">
        <v>4.1666666666666664E-2</v>
      </c>
      <c r="J31" s="17">
        <f t="shared" si="2"/>
        <v>0.2722222222222222</v>
      </c>
      <c r="K31" s="17">
        <f t="shared" si="3"/>
        <v>4.0277777777777801E-2</v>
      </c>
      <c r="L31" s="17">
        <f t="shared" si="4"/>
        <v>0.2722222222222222</v>
      </c>
      <c r="M31" s="17">
        <f t="shared" si="5"/>
        <v>0</v>
      </c>
      <c r="N31" s="17">
        <f t="shared" si="6"/>
        <v>0.2722222222222222</v>
      </c>
      <c r="O31" s="17" t="str">
        <f ca="1">IF(C31&lt;&gt;"土", "", SUM(OFFSET(N31,-6,0):N31))</f>
        <v/>
      </c>
      <c r="P31" s="17" t="str">
        <f t="shared" ca="1" si="7"/>
        <v/>
      </c>
      <c r="Q31" s="17">
        <f t="shared" si="8"/>
        <v>0</v>
      </c>
      <c r="R31" s="38"/>
      <c r="S31" s="17">
        <f t="shared" si="9"/>
        <v>0</v>
      </c>
      <c r="T31" s="17">
        <f t="shared" si="13"/>
        <v>0</v>
      </c>
      <c r="U31" s="23"/>
    </row>
    <row r="32" spans="2:21">
      <c r="B32" s="19">
        <f t="shared" si="11"/>
        <v>45528</v>
      </c>
      <c r="C32" s="13" t="str">
        <f t="shared" si="10"/>
        <v>土</v>
      </c>
      <c r="D32" s="13" t="str">
        <f t="shared" si="12"/>
        <v/>
      </c>
      <c r="E32" s="20"/>
      <c r="F32" s="20"/>
      <c r="G32" s="21">
        <v>0.40625</v>
      </c>
      <c r="H32" s="21">
        <v>0.82013888888888886</v>
      </c>
      <c r="I32" s="22">
        <v>4.1666666666666664E-2</v>
      </c>
      <c r="J32" s="17">
        <f t="shared" si="2"/>
        <v>0.37222222222222218</v>
      </c>
      <c r="K32" s="17">
        <f t="shared" si="3"/>
        <v>0</v>
      </c>
      <c r="L32" s="17">
        <f t="shared" si="4"/>
        <v>0.3125</v>
      </c>
      <c r="M32" s="17">
        <f t="shared" si="5"/>
        <v>2.0833333333333315E-2</v>
      </c>
      <c r="N32" s="17">
        <f t="shared" si="6"/>
        <v>0.33333333333333331</v>
      </c>
      <c r="O32" s="17">
        <f ca="1">IF(C32&lt;&gt;"土", "", SUM(OFFSET(N32,-6,0):N32))</f>
        <v>1.5208333333333333</v>
      </c>
      <c r="P32" s="17">
        <f t="shared" ca="1" si="7"/>
        <v>0</v>
      </c>
      <c r="Q32" s="17">
        <f t="shared" si="8"/>
        <v>3.8888888888888862E-2</v>
      </c>
      <c r="R32" s="38"/>
      <c r="S32" s="17">
        <f t="shared" si="9"/>
        <v>0</v>
      </c>
      <c r="T32" s="17">
        <f t="shared" si="13"/>
        <v>0</v>
      </c>
      <c r="U32" s="23"/>
    </row>
    <row r="33" spans="2:21">
      <c r="B33" s="19">
        <f t="shared" si="11"/>
        <v>45529</v>
      </c>
      <c r="C33" s="13" t="str">
        <f t="shared" si="10"/>
        <v>日</v>
      </c>
      <c r="D33" s="13">
        <f t="shared" si="12"/>
        <v>1</v>
      </c>
      <c r="E33" s="20"/>
      <c r="F33" s="20"/>
      <c r="G33" s="21">
        <v>0.39513888888888887</v>
      </c>
      <c r="H33" s="21">
        <v>0.75</v>
      </c>
      <c r="I33" s="22">
        <v>4.1666666666666664E-2</v>
      </c>
      <c r="J33" s="17">
        <f t="shared" si="2"/>
        <v>0</v>
      </c>
      <c r="K33" s="17">
        <f t="shared" si="3"/>
        <v>0</v>
      </c>
      <c r="L33" s="17">
        <f t="shared" si="4"/>
        <v>0</v>
      </c>
      <c r="M33" s="17">
        <f t="shared" si="5"/>
        <v>0</v>
      </c>
      <c r="N33" s="17">
        <f t="shared" si="6"/>
        <v>0</v>
      </c>
      <c r="O33" s="17" t="str">
        <f ca="1">IF(C33&lt;&gt;"土", "", SUM(OFFSET(N33,-6,0):N33))</f>
        <v/>
      </c>
      <c r="P33" s="17" t="str">
        <f t="shared" ca="1" si="7"/>
        <v/>
      </c>
      <c r="Q33" s="17">
        <f t="shared" si="8"/>
        <v>0</v>
      </c>
      <c r="R33" s="38"/>
      <c r="S33" s="17">
        <f t="shared" si="9"/>
        <v>0</v>
      </c>
      <c r="T33" s="17">
        <f t="shared" si="13"/>
        <v>0.31319444444444444</v>
      </c>
      <c r="U33" s="23"/>
    </row>
    <row r="34" spans="2:21">
      <c r="B34" s="19">
        <f t="shared" si="11"/>
        <v>45530</v>
      </c>
      <c r="C34" s="13" t="str">
        <f t="shared" si="10"/>
        <v>月</v>
      </c>
      <c r="D34" s="13" t="str">
        <f t="shared" si="12"/>
        <v/>
      </c>
      <c r="E34" s="20"/>
      <c r="F34" s="20"/>
      <c r="G34" s="21">
        <v>0.46666666666666667</v>
      </c>
      <c r="H34" s="21">
        <v>0.81805555555555554</v>
      </c>
      <c r="I34" s="22">
        <v>4.1666666666666664E-2</v>
      </c>
      <c r="J34" s="17">
        <f t="shared" si="2"/>
        <v>0.30972222222222218</v>
      </c>
      <c r="K34" s="17">
        <f t="shared" si="3"/>
        <v>2.7777777777778234E-3</v>
      </c>
      <c r="L34" s="17">
        <f t="shared" si="4"/>
        <v>0.30972222222222218</v>
      </c>
      <c r="M34" s="17">
        <f t="shared" si="5"/>
        <v>0</v>
      </c>
      <c r="N34" s="17">
        <f t="shared" si="6"/>
        <v>0.30972222222222218</v>
      </c>
      <c r="O34" s="17" t="str">
        <f ca="1">IF(C34&lt;&gt;"土", "", SUM(OFFSET(N34,-6,0):N34))</f>
        <v/>
      </c>
      <c r="P34" s="17" t="str">
        <f t="shared" ca="1" si="7"/>
        <v/>
      </c>
      <c r="Q34" s="17">
        <f t="shared" si="8"/>
        <v>0</v>
      </c>
      <c r="R34" s="38"/>
      <c r="S34" s="17">
        <f t="shared" si="9"/>
        <v>0</v>
      </c>
      <c r="T34" s="17">
        <f t="shared" si="13"/>
        <v>0</v>
      </c>
      <c r="U34" s="23"/>
    </row>
    <row r="35" spans="2:21">
      <c r="B35" s="19">
        <f t="shared" si="11"/>
        <v>45531</v>
      </c>
      <c r="C35" s="13" t="str">
        <f t="shared" si="10"/>
        <v>火</v>
      </c>
      <c r="D35" s="13" t="str">
        <f t="shared" si="12"/>
        <v/>
      </c>
      <c r="E35" s="20"/>
      <c r="F35" s="20"/>
      <c r="G35" s="21">
        <v>0.48541666666666666</v>
      </c>
      <c r="H35" s="21">
        <v>0.73333333333333328</v>
      </c>
      <c r="I35" s="22">
        <v>4.1666666666666664E-2</v>
      </c>
      <c r="J35" s="17">
        <f t="shared" si="2"/>
        <v>0.20624999999999996</v>
      </c>
      <c r="K35" s="17">
        <f t="shared" si="3"/>
        <v>0.10625000000000004</v>
      </c>
      <c r="L35" s="17">
        <f t="shared" si="4"/>
        <v>0.20624999999999996</v>
      </c>
      <c r="M35" s="17">
        <f t="shared" si="5"/>
        <v>0</v>
      </c>
      <c r="N35" s="17">
        <f t="shared" si="6"/>
        <v>0.20624999999999996</v>
      </c>
      <c r="O35" s="17" t="str">
        <f ca="1">IF(C35&lt;&gt;"土", "", SUM(OFFSET(N35,-6,0):N35))</f>
        <v/>
      </c>
      <c r="P35" s="17" t="str">
        <f t="shared" ca="1" si="7"/>
        <v/>
      </c>
      <c r="Q35" s="17">
        <f t="shared" si="8"/>
        <v>0</v>
      </c>
      <c r="R35" s="38"/>
      <c r="S35" s="17">
        <f t="shared" si="9"/>
        <v>0</v>
      </c>
      <c r="T35" s="17">
        <f t="shared" si="13"/>
        <v>0</v>
      </c>
      <c r="U35" s="23"/>
    </row>
    <row r="36" spans="2:21">
      <c r="B36" s="19">
        <f t="shared" si="11"/>
        <v>45532</v>
      </c>
      <c r="C36" s="13" t="str">
        <f t="shared" si="10"/>
        <v>水</v>
      </c>
      <c r="D36" s="13" t="str">
        <f t="shared" si="12"/>
        <v/>
      </c>
      <c r="E36" s="20"/>
      <c r="F36" s="20"/>
      <c r="G36" s="21">
        <v>0.41805555555555557</v>
      </c>
      <c r="H36" s="21">
        <v>0.79166666666666663</v>
      </c>
      <c r="I36" s="22">
        <v>4.1666666666666664E-2</v>
      </c>
      <c r="J36" s="17">
        <f t="shared" si="2"/>
        <v>0.33194444444444438</v>
      </c>
      <c r="K36" s="17">
        <f t="shared" si="3"/>
        <v>0</v>
      </c>
      <c r="L36" s="17">
        <f t="shared" si="4"/>
        <v>0.3125</v>
      </c>
      <c r="M36" s="17">
        <f t="shared" si="5"/>
        <v>1.9444444444444375E-2</v>
      </c>
      <c r="N36" s="17">
        <f t="shared" si="6"/>
        <v>0.33194444444444438</v>
      </c>
      <c r="O36" s="17" t="str">
        <f ca="1">IF(C36&lt;&gt;"土", "", SUM(OFFSET(N36,-6,0):N36))</f>
        <v/>
      </c>
      <c r="P36" s="17" t="str">
        <f t="shared" ca="1" si="7"/>
        <v/>
      </c>
      <c r="Q36" s="17">
        <f t="shared" si="8"/>
        <v>0</v>
      </c>
      <c r="R36" s="38"/>
      <c r="S36" s="17">
        <f t="shared" si="9"/>
        <v>0</v>
      </c>
      <c r="T36" s="17">
        <f t="shared" si="13"/>
        <v>0</v>
      </c>
      <c r="U36" s="23"/>
    </row>
    <row r="37" spans="2:21">
      <c r="B37" s="19">
        <f t="shared" si="11"/>
        <v>45533</v>
      </c>
      <c r="C37" s="13" t="str">
        <f t="shared" si="10"/>
        <v>木</v>
      </c>
      <c r="D37" s="13" t="str">
        <f t="shared" si="12"/>
        <v/>
      </c>
      <c r="E37" s="20"/>
      <c r="F37" s="20"/>
      <c r="G37" s="21">
        <v>0.39861111111111114</v>
      </c>
      <c r="H37" s="21">
        <v>0.72083333333333333</v>
      </c>
      <c r="I37" s="22">
        <v>4.1666666666666664E-2</v>
      </c>
      <c r="J37" s="17">
        <f t="shared" si="2"/>
        <v>0.2805555555555555</v>
      </c>
      <c r="K37" s="17">
        <f t="shared" si="3"/>
        <v>3.1944444444444497E-2</v>
      </c>
      <c r="L37" s="17">
        <f t="shared" si="4"/>
        <v>0.2805555555555555</v>
      </c>
      <c r="M37" s="17">
        <f t="shared" si="5"/>
        <v>0</v>
      </c>
      <c r="N37" s="17">
        <f t="shared" si="6"/>
        <v>0.2805555555555555</v>
      </c>
      <c r="O37" s="17" t="str">
        <f ca="1">IF(C37&lt;&gt;"土", "", SUM(OFFSET(N37,-6,0):N37))</f>
        <v/>
      </c>
      <c r="P37" s="17" t="str">
        <f t="shared" ca="1" si="7"/>
        <v/>
      </c>
      <c r="Q37" s="17">
        <f t="shared" si="8"/>
        <v>0</v>
      </c>
      <c r="R37" s="38"/>
      <c r="S37" s="17">
        <f t="shared" si="9"/>
        <v>0</v>
      </c>
      <c r="T37" s="17">
        <f t="shared" si="13"/>
        <v>0</v>
      </c>
      <c r="U37" s="23"/>
    </row>
    <row r="38" spans="2:21">
      <c r="B38" s="19">
        <f t="shared" si="11"/>
        <v>45534</v>
      </c>
      <c r="C38" s="13" t="str">
        <f t="shared" si="10"/>
        <v>金</v>
      </c>
      <c r="D38" s="13" t="str">
        <f t="shared" si="12"/>
        <v/>
      </c>
      <c r="E38" s="20"/>
      <c r="F38" s="20"/>
      <c r="G38" s="21">
        <v>0.42430555555555555</v>
      </c>
      <c r="H38" s="21">
        <v>0.75624999999999998</v>
      </c>
      <c r="I38" s="22">
        <v>4.1666666666666664E-2</v>
      </c>
      <c r="J38" s="17">
        <f t="shared" si="2"/>
        <v>0.29027777777777775</v>
      </c>
      <c r="K38" s="17">
        <f t="shared" si="3"/>
        <v>2.2222222222222254E-2</v>
      </c>
      <c r="L38" s="17">
        <f t="shared" si="4"/>
        <v>0.29027777777777775</v>
      </c>
      <c r="M38" s="17">
        <f t="shared" si="5"/>
        <v>0</v>
      </c>
      <c r="N38" s="17">
        <f t="shared" si="6"/>
        <v>0.29027777777777775</v>
      </c>
      <c r="O38" s="17" t="str">
        <f ca="1">IF(C38&lt;&gt;"土", "", SUM(OFFSET(N38,-6,0):N38))</f>
        <v/>
      </c>
      <c r="P38" s="17" t="str">
        <f t="shared" ca="1" si="7"/>
        <v/>
      </c>
      <c r="Q38" s="17">
        <f t="shared" si="8"/>
        <v>0</v>
      </c>
      <c r="R38" s="38"/>
      <c r="S38" s="17">
        <f t="shared" si="9"/>
        <v>0</v>
      </c>
      <c r="T38" s="17">
        <f t="shared" si="13"/>
        <v>0</v>
      </c>
      <c r="U38" s="23"/>
    </row>
    <row r="39" spans="2:21">
      <c r="B39" s="19">
        <f t="shared" si="11"/>
        <v>45535</v>
      </c>
      <c r="C39" s="31" t="str">
        <f t="shared" si="10"/>
        <v>土</v>
      </c>
      <c r="D39" s="31" t="str">
        <f t="shared" si="12"/>
        <v/>
      </c>
      <c r="E39" s="20"/>
      <c r="F39" s="20"/>
      <c r="G39" s="21">
        <v>0.38472222222222224</v>
      </c>
      <c r="H39" s="21">
        <v>0.81319444444444444</v>
      </c>
      <c r="I39" s="22">
        <v>4.1666666666666664E-2</v>
      </c>
      <c r="J39" s="32">
        <f t="shared" si="2"/>
        <v>0.38680555555555551</v>
      </c>
      <c r="K39" s="32">
        <f t="shared" si="3"/>
        <v>0</v>
      </c>
      <c r="L39" s="32">
        <f t="shared" si="4"/>
        <v>0.3125</v>
      </c>
      <c r="M39" s="33">
        <f t="shared" si="5"/>
        <v>2.0833333333333315E-2</v>
      </c>
      <c r="N39" s="32">
        <f t="shared" si="6"/>
        <v>0.33333333333333331</v>
      </c>
      <c r="O39" s="32">
        <f ca="1">IF(C39&lt;&gt;"土", "", SUM(OFFSET(N39,-6,0):N39))</f>
        <v>1.752083333333333</v>
      </c>
      <c r="P39" s="32">
        <f t="shared" ca="1" si="7"/>
        <v>8.5416666666666252E-2</v>
      </c>
      <c r="Q39" s="32">
        <f t="shared" si="8"/>
        <v>5.3472222222222199E-2</v>
      </c>
      <c r="R39" s="39"/>
      <c r="S39" s="32">
        <f t="shared" si="9"/>
        <v>0</v>
      </c>
      <c r="T39" s="32">
        <f t="shared" si="13"/>
        <v>0</v>
      </c>
      <c r="U39" s="23"/>
    </row>
    <row r="40" spans="2:21">
      <c r="B40" s="8"/>
      <c r="C40" s="8"/>
      <c r="D40" s="8">
        <f>COUNTA(D9:D39)</f>
        <v>31</v>
      </c>
      <c r="E40" s="8">
        <f>SUM(E9:E39)</f>
        <v>0</v>
      </c>
      <c r="F40" s="8">
        <f>COUNTA(F9:F39)</f>
        <v>0</v>
      </c>
      <c r="G40" s="8">
        <f>COUNT(G9:G39)</f>
        <v>31</v>
      </c>
      <c r="H40" s="8"/>
      <c r="I40" s="17">
        <f>SUM(I9:I39)</f>
        <v>1.2916666666666667</v>
      </c>
      <c r="J40" s="17">
        <f>SUM(J9:J38)</f>
        <v>7.2506944444444441</v>
      </c>
      <c r="K40" s="17">
        <f t="shared" ref="K40:T40" si="14">SUM(K9:K39)</f>
        <v>1.1993055555555556</v>
      </c>
      <c r="L40" s="25">
        <f t="shared" si="14"/>
        <v>7.2381944444444448</v>
      </c>
      <c r="M40" s="32">
        <f t="shared" si="14"/>
        <v>0.13958333333333323</v>
      </c>
      <c r="N40" s="32">
        <f t="shared" si="14"/>
        <v>7.3777777777777782</v>
      </c>
      <c r="O40" s="17"/>
      <c r="P40" s="17">
        <f t="shared" ca="1" si="14"/>
        <v>0.27986111111111023</v>
      </c>
      <c r="Q40" s="17">
        <f t="shared" si="14"/>
        <v>0.25972222222222213</v>
      </c>
      <c r="R40" s="26">
        <f ca="1">MAX( SUM(P40:Q40)-VALUE("60:00"), 0 )</f>
        <v>0</v>
      </c>
      <c r="S40" s="17">
        <f t="shared" si="14"/>
        <v>0</v>
      </c>
      <c r="T40" s="17">
        <f t="shared" si="14"/>
        <v>1.2388888888888889</v>
      </c>
      <c r="U40" s="8"/>
    </row>
    <row r="41" spans="2:21">
      <c r="E41" s="24" t="s">
        <v>21</v>
      </c>
      <c r="F41" s="24" t="s">
        <v>22</v>
      </c>
      <c r="G41" s="24" t="s">
        <v>23</v>
      </c>
      <c r="I41" s="27"/>
      <c r="N41" s="27"/>
    </row>
    <row r="42" spans="2:21">
      <c r="M42" s="24"/>
      <c r="N42" s="24"/>
      <c r="O42" s="24"/>
      <c r="P42" s="24"/>
    </row>
    <row r="44" spans="2:21">
      <c r="B44" s="6" t="s">
        <v>18</v>
      </c>
      <c r="C44" s="7"/>
      <c r="D44" s="31"/>
      <c r="E44" s="31"/>
      <c r="F44" s="31"/>
      <c r="G44" s="31"/>
      <c r="H44" s="31"/>
      <c r="I44" s="31"/>
      <c r="J44" s="31"/>
      <c r="K44" s="31" t="s">
        <v>19</v>
      </c>
      <c r="L44" s="31" t="s">
        <v>2</v>
      </c>
      <c r="M44" s="31" t="s">
        <v>2</v>
      </c>
      <c r="N44" s="31"/>
      <c r="O44" s="31"/>
      <c r="P44" s="31" t="s">
        <v>0</v>
      </c>
      <c r="Q44" s="31" t="s">
        <v>0</v>
      </c>
      <c r="R44" s="31" t="s">
        <v>1</v>
      </c>
      <c r="S44" s="31" t="s">
        <v>1</v>
      </c>
      <c r="T44" s="31" t="s">
        <v>34</v>
      </c>
      <c r="U44" s="31"/>
    </row>
    <row r="45" spans="2:21">
      <c r="B45" s="8" t="s">
        <v>8</v>
      </c>
      <c r="C45" s="8"/>
      <c r="D45" s="13">
        <v>1</v>
      </c>
      <c r="E45" s="13" t="s">
        <v>17</v>
      </c>
      <c r="F45" s="13" t="s">
        <v>24</v>
      </c>
      <c r="G45" s="13" t="s">
        <v>5</v>
      </c>
      <c r="H45" s="13" t="s">
        <v>5</v>
      </c>
      <c r="I45" s="13" t="s">
        <v>5</v>
      </c>
      <c r="J45" s="31"/>
      <c r="K45" s="31"/>
      <c r="L45" s="31"/>
      <c r="M45" s="31"/>
      <c r="N45" s="31"/>
      <c r="O45" s="31"/>
      <c r="P45" s="31"/>
      <c r="Q45" s="31"/>
      <c r="R45" s="31"/>
      <c r="S45" s="31"/>
      <c r="T45" s="13"/>
      <c r="U45" s="13" t="s">
        <v>20</v>
      </c>
    </row>
  </sheetData>
  <phoneticPr fontId="1"/>
  <conditionalFormatting sqref="C9:C39">
    <cfRule type="cellIs" dxfId="3" priority="3" operator="equal">
      <formula>"日"</formula>
    </cfRule>
    <cfRule type="cellIs" dxfId="2" priority="4" operator="equal">
      <formula>"土"</formula>
    </cfRule>
  </conditionalFormatting>
  <conditionalFormatting sqref="D9:D38">
    <cfRule type="cellIs" dxfId="1" priority="1" operator="equal">
      <formula>"日"</formula>
    </cfRule>
    <cfRule type="cellIs" dxfId="0" priority="2" operator="equal">
      <formula>"土"</formula>
    </cfRule>
  </conditionalFormatting>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346E9D-9529-468B-B011-D5DD21B13066}">
  <dimension ref="A1:D4"/>
  <sheetViews>
    <sheetView zoomScale="130" zoomScaleNormal="130" workbookViewId="0">
      <selection activeCell="H7" sqref="H7"/>
    </sheetView>
  </sheetViews>
  <sheetFormatPr defaultRowHeight="18.75"/>
  <cols>
    <col min="1" max="1" width="9.75" style="40" customWidth="1"/>
    <col min="2" max="2" width="10.125" style="40" bestFit="1" customWidth="1"/>
    <col min="3" max="3" width="12.125" style="40" bestFit="1" customWidth="1"/>
    <col min="4" max="16384" width="9" style="40"/>
  </cols>
  <sheetData>
    <row r="1" spans="1:4">
      <c r="A1" s="45" t="s">
        <v>122</v>
      </c>
      <c r="B1" s="45" t="s">
        <v>123</v>
      </c>
      <c r="C1" s="45" t="s">
        <v>13</v>
      </c>
      <c r="D1" s="56"/>
    </row>
    <row r="2" spans="1:4">
      <c r="A2" s="40" t="s">
        <v>124</v>
      </c>
      <c r="B2" s="40" t="s">
        <v>125</v>
      </c>
      <c r="C2" s="40" t="str">
        <f>A2&amp;B2</f>
        <v>青葉花子</v>
      </c>
    </row>
    <row r="3" spans="1:4">
      <c r="A3" s="40" t="s">
        <v>126</v>
      </c>
      <c r="B3" s="40" t="s">
        <v>127</v>
      </c>
    </row>
    <row r="4" spans="1:4">
      <c r="A4" s="40" t="s">
        <v>128</v>
      </c>
      <c r="B4" s="40" t="s">
        <v>129</v>
      </c>
    </row>
  </sheetData>
  <phoneticPr fontId="1"/>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8E6E7A-3830-402D-B1F8-E1BD02B0EA38}">
  <dimension ref="A1:E8"/>
  <sheetViews>
    <sheetView workbookViewId="0">
      <selection activeCell="D7" sqref="D7"/>
    </sheetView>
  </sheetViews>
  <sheetFormatPr defaultRowHeight="18.75"/>
  <cols>
    <col min="1" max="4" width="9" style="40"/>
    <col min="5" max="5" width="18.375" style="40" bestFit="1" customWidth="1"/>
    <col min="6" max="16384" width="9" style="40"/>
  </cols>
  <sheetData>
    <row r="1" spans="1:5">
      <c r="A1" s="40" t="s">
        <v>96</v>
      </c>
      <c r="B1" s="40" t="s">
        <v>95</v>
      </c>
      <c r="C1" s="40" t="s">
        <v>94</v>
      </c>
    </row>
    <row r="2" spans="1:5">
      <c r="A2" s="40" t="s">
        <v>93</v>
      </c>
      <c r="B2" s="40" t="s">
        <v>92</v>
      </c>
      <c r="C2" s="40" t="s">
        <v>91</v>
      </c>
    </row>
    <row r="3" spans="1:5">
      <c r="A3" s="40" t="s">
        <v>90</v>
      </c>
      <c r="B3" s="40" t="s">
        <v>89</v>
      </c>
      <c r="C3" s="40" t="s">
        <v>88</v>
      </c>
    </row>
    <row r="4" spans="1:5">
      <c r="A4" s="40" t="s">
        <v>87</v>
      </c>
      <c r="B4" s="40" t="s">
        <v>86</v>
      </c>
      <c r="C4" s="40" t="s">
        <v>85</v>
      </c>
    </row>
    <row r="5" spans="1:5">
      <c r="A5" s="40" t="s">
        <v>84</v>
      </c>
      <c r="B5" s="40" t="s">
        <v>83</v>
      </c>
      <c r="C5" s="40" t="s">
        <v>82</v>
      </c>
    </row>
    <row r="6" spans="1:5">
      <c r="A6" s="40" t="s">
        <v>81</v>
      </c>
      <c r="B6" s="40" t="s">
        <v>80</v>
      </c>
      <c r="C6" s="40" t="s">
        <v>79</v>
      </c>
    </row>
    <row r="7" spans="1:5">
      <c r="A7" s="40" t="s">
        <v>78</v>
      </c>
      <c r="B7" s="40" t="s">
        <v>77</v>
      </c>
      <c r="C7" s="40" t="s">
        <v>76</v>
      </c>
      <c r="D7" s="40" t="str">
        <f ca="1">OFFSET(A7,-6,0)</f>
        <v>A1</v>
      </c>
      <c r="E7" s="41" t="s">
        <v>97</v>
      </c>
    </row>
    <row r="8" spans="1:5">
      <c r="A8" s="40" t="s">
        <v>98</v>
      </c>
      <c r="B8" s="40" t="s">
        <v>99</v>
      </c>
      <c r="C8" s="40" t="s">
        <v>100</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F358E2-2E85-4E5F-9CAB-26757966C765}">
  <dimension ref="A1:F8"/>
  <sheetViews>
    <sheetView zoomScale="160" zoomScaleNormal="160" workbookViewId="0">
      <selection activeCell="B8" sqref="B8"/>
    </sheetView>
  </sheetViews>
  <sheetFormatPr defaultRowHeight="18.75"/>
  <cols>
    <col min="1" max="3" width="9" style="40"/>
    <col min="4" max="4" width="12.625" style="40" bestFit="1" customWidth="1"/>
    <col min="5" max="5" width="14.375" style="40" bestFit="1" customWidth="1"/>
    <col min="6" max="16384" width="9" style="40"/>
  </cols>
  <sheetData>
    <row r="1" spans="1:6">
      <c r="A1" s="40" t="s">
        <v>12</v>
      </c>
      <c r="B1" s="40" t="s">
        <v>13</v>
      </c>
      <c r="C1" s="40" t="s">
        <v>9</v>
      </c>
      <c r="D1" s="40" t="s">
        <v>101</v>
      </c>
      <c r="E1" s="40" t="s">
        <v>102</v>
      </c>
    </row>
    <row r="2" spans="1:6">
      <c r="A2" s="40">
        <v>11</v>
      </c>
      <c r="B2" s="40" t="s">
        <v>103</v>
      </c>
      <c r="C2" s="40">
        <v>2</v>
      </c>
      <c r="D2" s="42">
        <v>6.3249999999999993</v>
      </c>
      <c r="E2" s="42">
        <v>1.2305555555555556</v>
      </c>
    </row>
    <row r="3" spans="1:6">
      <c r="A3" s="40">
        <v>12</v>
      </c>
      <c r="B3" s="40" t="s">
        <v>104</v>
      </c>
      <c r="C3" s="40">
        <v>0</v>
      </c>
      <c r="D3" s="42">
        <v>7.8305555555555539</v>
      </c>
      <c r="E3" s="44">
        <v>1.5840277777777778</v>
      </c>
    </row>
    <row r="4" spans="1:6">
      <c r="A4" s="40">
        <v>13</v>
      </c>
      <c r="B4" s="40" t="s">
        <v>30</v>
      </c>
      <c r="C4" s="40">
        <v>0</v>
      </c>
      <c r="D4" s="42">
        <v>6.520833333333333</v>
      </c>
      <c r="E4" s="43">
        <v>0.5416666666666663</v>
      </c>
    </row>
    <row r="5" spans="1:6">
      <c r="A5" s="40">
        <v>14</v>
      </c>
      <c r="B5" s="40" t="s">
        <v>31</v>
      </c>
      <c r="C5" s="40">
        <v>2</v>
      </c>
      <c r="D5" s="42">
        <v>6.7777777777777768</v>
      </c>
      <c r="E5" s="42">
        <v>1.1527777777777779</v>
      </c>
    </row>
    <row r="6" spans="1:6">
      <c r="A6" s="40">
        <v>15</v>
      </c>
      <c r="B6" s="40" t="s">
        <v>32</v>
      </c>
      <c r="C6" s="40">
        <v>1</v>
      </c>
      <c r="D6" s="42">
        <v>8.0972222222222214</v>
      </c>
      <c r="E6" s="42">
        <v>1.4409722222222223</v>
      </c>
    </row>
    <row r="7" spans="1:6">
      <c r="E7" s="44">
        <f>MAX(E2:E6)</f>
        <v>1.5840277777777778</v>
      </c>
      <c r="F7" s="41" t="s">
        <v>105</v>
      </c>
    </row>
    <row r="8" spans="1:6">
      <c r="E8" s="43">
        <f>MIN(E2:E6)</f>
        <v>0.5416666666666663</v>
      </c>
      <c r="F8" s="41" t="s">
        <v>106</v>
      </c>
    </row>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61F129-361B-44D9-B7D1-279B18D79EB4}">
  <dimension ref="A1:F9"/>
  <sheetViews>
    <sheetView zoomScale="150" zoomScaleNormal="150" workbookViewId="0">
      <selection activeCell="F14" sqref="F14"/>
    </sheetView>
  </sheetViews>
  <sheetFormatPr defaultRowHeight="18.75"/>
  <cols>
    <col min="1" max="1" width="18.25" style="40" bestFit="1" customWidth="1"/>
    <col min="2" max="4" width="6.625" style="40" customWidth="1"/>
    <col min="5" max="5" width="10.625" style="42" customWidth="1"/>
    <col min="6" max="6" width="26.625" style="40" bestFit="1" customWidth="1"/>
    <col min="7" max="16384" width="9" style="40"/>
  </cols>
  <sheetData>
    <row r="1" spans="1:6" ht="36">
      <c r="B1" s="45" t="s">
        <v>107</v>
      </c>
      <c r="C1" s="45" t="s">
        <v>108</v>
      </c>
      <c r="D1" s="45" t="s">
        <v>109</v>
      </c>
      <c r="E1" s="46" t="s">
        <v>110</v>
      </c>
      <c r="F1" s="45" t="str">
        <f>LEFT(ADDRESS(ROW(),COLUMN()-1,4),LEN(ADDRESS(ROW(),COLUMN()-1,4))-LEN(ROW()))&amp;"列の数式"</f>
        <v>E列の数式</v>
      </c>
    </row>
    <row r="2" spans="1:6">
      <c r="A2" s="40" t="s">
        <v>111</v>
      </c>
      <c r="B2" s="47">
        <v>8</v>
      </c>
      <c r="C2" s="47">
        <v>0</v>
      </c>
      <c r="D2" s="47">
        <v>0</v>
      </c>
      <c r="E2" s="42">
        <f>TIME(B2,C2,D2)</f>
        <v>0.33333333333333331</v>
      </c>
      <c r="F2" s="40" t="str">
        <f ca="1">_xlfn.FORMULATEXT(E2)</f>
        <v>=TIME(B2,C2,D2)</v>
      </c>
    </row>
    <row r="3" spans="1:6">
      <c r="A3" s="40" t="s">
        <v>112</v>
      </c>
      <c r="B3" s="47">
        <v>7</v>
      </c>
      <c r="C3" s="47">
        <v>30</v>
      </c>
      <c r="D3" s="47">
        <v>0</v>
      </c>
      <c r="E3" s="42">
        <f>TIME(B3,C3,D3)</f>
        <v>0.3125</v>
      </c>
      <c r="F3" s="40" t="str">
        <f ca="1">_xlfn.FORMULATEXT(E3)</f>
        <v>=TIME(B3,C3,D3)</v>
      </c>
    </row>
    <row r="5" spans="1:6">
      <c r="A5" s="40" t="s">
        <v>113</v>
      </c>
      <c r="B5" s="40">
        <v>25</v>
      </c>
      <c r="C5" s="40">
        <v>0</v>
      </c>
      <c r="D5" s="40">
        <v>0</v>
      </c>
      <c r="E5" s="42">
        <f>VALUE(B5&amp;":"&amp;C5)</f>
        <v>1.0416666666666667</v>
      </c>
      <c r="F5" s="40" t="str">
        <f ca="1">_xlfn.FORMULATEXT(E5)</f>
        <v>=VALUE(B5&amp;":"&amp;C5)</v>
      </c>
    </row>
    <row r="7" spans="1:6">
      <c r="A7" s="48" t="s">
        <v>114</v>
      </c>
      <c r="B7" s="49">
        <v>0.375</v>
      </c>
    </row>
    <row r="8" spans="1:6">
      <c r="A8" s="48" t="s">
        <v>115</v>
      </c>
      <c r="B8" s="50">
        <f>IF( B7 &gt; "8:00", B7 - "8:00", 0 )</f>
        <v>0</v>
      </c>
      <c r="C8" s="41" t="s">
        <v>117</v>
      </c>
    </row>
    <row r="9" spans="1:6">
      <c r="A9" s="48" t="s">
        <v>116</v>
      </c>
      <c r="B9" s="42">
        <f>IF( B7 &gt; TIME(8,0,0), B7 - TIME(8,0,0), 0 )</f>
        <v>4.1666666666666685E-2</v>
      </c>
      <c r="C9" s="41" t="s">
        <v>118</v>
      </c>
    </row>
  </sheetData>
  <phoneticPr fontId="1"/>
  <pageMargins left="0.7" right="0.7" top="0.75" bottom="0.75"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DFE28-8C42-4300-9D0D-509EF13B2D12}">
  <dimension ref="A1:E13"/>
  <sheetViews>
    <sheetView zoomScale="130" zoomScaleNormal="130" workbookViewId="0">
      <selection activeCell="F8" sqref="F8"/>
    </sheetView>
  </sheetViews>
  <sheetFormatPr defaultRowHeight="18.75"/>
  <cols>
    <col min="1" max="1" width="5.25" style="40" bestFit="1" customWidth="1"/>
    <col min="2" max="2" width="10.125" style="40" bestFit="1" customWidth="1"/>
    <col min="3" max="3" width="12.125" style="40" bestFit="1" customWidth="1"/>
    <col min="4" max="4" width="12.875" style="40" customWidth="1"/>
    <col min="5" max="16384" width="9" style="40"/>
  </cols>
  <sheetData>
    <row r="1" spans="1:5">
      <c r="A1" s="53" t="s">
        <v>122</v>
      </c>
      <c r="B1" s="53" t="s">
        <v>123</v>
      </c>
      <c r="C1" s="53" t="s">
        <v>13</v>
      </c>
      <c r="D1" s="53" t="str">
        <f>LEFT(ADDRESS(ROW(),COLUMN()-1,4),LEN(ADDRESS(ROW(),COLUMN()-1,4))-LEN(ROW()))&amp;"列の数式"</f>
        <v>C列の数式</v>
      </c>
      <c r="E1" s="56" t="s">
        <v>130</v>
      </c>
    </row>
    <row r="2" spans="1:5">
      <c r="A2" s="54" t="s">
        <v>124</v>
      </c>
      <c r="B2" s="54" t="s">
        <v>125</v>
      </c>
      <c r="C2" s="54" t="str">
        <f>A2&amp;B2&amp;"様"</f>
        <v>青葉花子様</v>
      </c>
      <c r="D2" s="54" t="str">
        <f ca="1">_xlfn.FORMULATEXT(C2)</f>
        <v>=A2&amp;B2&amp;"様"</v>
      </c>
    </row>
    <row r="3" spans="1:5">
      <c r="A3" s="54" t="s">
        <v>126</v>
      </c>
      <c r="B3" s="54" t="s">
        <v>127</v>
      </c>
      <c r="C3" s="54" t="str">
        <f t="shared" ref="C3:C4" si="0">A3&amp;B3&amp;"様"</f>
        <v>健保良一様</v>
      </c>
      <c r="D3" s="54" t="str">
        <f t="shared" ref="D3:D4" ca="1" si="1">_xlfn.FORMULATEXT(C3)</f>
        <v>=A3&amp;B3&amp;"様"</v>
      </c>
    </row>
    <row r="4" spans="1:5">
      <c r="A4" s="54" t="s">
        <v>128</v>
      </c>
      <c r="B4" s="54" t="s">
        <v>129</v>
      </c>
      <c r="C4" s="54" t="str">
        <f t="shared" si="0"/>
        <v>年金大介様</v>
      </c>
      <c r="D4" s="54" t="str">
        <f t="shared" ca="1" si="1"/>
        <v>=A4&amp;B4&amp;"様"</v>
      </c>
    </row>
    <row r="7" spans="1:5">
      <c r="B7" s="51" t="s">
        <v>18</v>
      </c>
      <c r="C7" s="52">
        <v>1.25</v>
      </c>
    </row>
    <row r="9" spans="1:5">
      <c r="A9" s="53" t="s">
        <v>119</v>
      </c>
      <c r="B9" s="53" t="s">
        <v>120</v>
      </c>
      <c r="C9" s="53" t="s">
        <v>121</v>
      </c>
      <c r="D9" s="53" t="str">
        <f>LEFT(ADDRESS(ROW(),COLUMN()-1,4),LEN(ADDRESS(ROW(),COLUMN()-1,4))-LEN(ROW()))&amp;"列の数式"</f>
        <v>C列の数式</v>
      </c>
      <c r="E9" s="57" t="s">
        <v>131</v>
      </c>
    </row>
    <row r="10" spans="1:5">
      <c r="A10" s="54">
        <v>1</v>
      </c>
      <c r="B10" s="55">
        <v>1000</v>
      </c>
      <c r="C10" s="55">
        <f>B10 * $C$7</f>
        <v>1250</v>
      </c>
      <c r="D10" s="54" t="str">
        <f ca="1">_xlfn.FORMULATEXT(C10)</f>
        <v>=B10 * $C$7</v>
      </c>
    </row>
    <row r="11" spans="1:5">
      <c r="A11" s="54">
        <v>2</v>
      </c>
      <c r="B11" s="55">
        <v>1500</v>
      </c>
      <c r="C11" s="55">
        <f t="shared" ref="C11:C13" si="2">B11 * $C$7</f>
        <v>1875</v>
      </c>
      <c r="D11" s="54" t="str">
        <f t="shared" ref="D11:D13" ca="1" si="3">_xlfn.FORMULATEXT(C11)</f>
        <v>=B11 * $C$7</v>
      </c>
    </row>
    <row r="12" spans="1:5">
      <c r="A12" s="54">
        <v>3</v>
      </c>
      <c r="B12" s="55">
        <v>2500</v>
      </c>
      <c r="C12" s="55">
        <f t="shared" si="2"/>
        <v>3125</v>
      </c>
      <c r="D12" s="54" t="str">
        <f t="shared" ca="1" si="3"/>
        <v>=B12 * $C$7</v>
      </c>
    </row>
    <row r="13" spans="1:5">
      <c r="A13" s="54">
        <v>4</v>
      </c>
      <c r="B13" s="55">
        <v>5000</v>
      </c>
      <c r="C13" s="55">
        <f t="shared" si="2"/>
        <v>6250</v>
      </c>
      <c r="D13" s="54" t="str">
        <f t="shared" ca="1" si="3"/>
        <v>=B13 * $C$7</v>
      </c>
    </row>
  </sheetData>
  <phoneticPr fontId="1"/>
  <pageMargins left="0.7" right="0.7" top="0.75" bottom="0.75" header="0.3" footer="0.3"/>
  <pageSetup paperSize="9"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900D68-743E-4FF3-A390-6AB9D5B233A3}">
  <sheetPr codeName="Sheet1">
    <tabColor rgb="FFFFFF00"/>
  </sheetPr>
  <dimension ref="A1:R9"/>
  <sheetViews>
    <sheetView workbookViewId="0">
      <selection activeCell="L11" sqref="L11"/>
    </sheetView>
  </sheetViews>
  <sheetFormatPr defaultRowHeight="15.75"/>
  <cols>
    <col min="1" max="1" width="9.25" style="3" bestFit="1" customWidth="1"/>
    <col min="2" max="2" width="9.875" style="3" bestFit="1" customWidth="1"/>
    <col min="3" max="3" width="12.375" style="3" bestFit="1" customWidth="1"/>
    <col min="4" max="5" width="5.5" style="3" bestFit="1" customWidth="1"/>
    <col min="6" max="7" width="9.25" style="3" bestFit="1" customWidth="1"/>
    <col min="8" max="8" width="11.875" style="3" customWidth="1"/>
    <col min="9" max="9" width="13.25" style="3" bestFit="1" customWidth="1"/>
    <col min="10" max="12" width="15.375" style="3" bestFit="1" customWidth="1"/>
    <col min="13" max="13" width="18.75" style="3" bestFit="1" customWidth="1"/>
    <col min="14" max="14" width="17" style="3" bestFit="1" customWidth="1"/>
    <col min="15" max="15" width="18.75" style="3" bestFit="1" customWidth="1"/>
    <col min="16" max="16" width="19.125" style="3" bestFit="1" customWidth="1"/>
    <col min="17" max="17" width="10" style="3" bestFit="1" customWidth="1"/>
    <col min="18" max="18" width="17.5" style="3" bestFit="1" customWidth="1"/>
    <col min="19" max="16384" width="9" style="3"/>
  </cols>
  <sheetData>
    <row r="1" spans="1:18">
      <c r="A1" s="3" t="s">
        <v>12</v>
      </c>
      <c r="B1" s="3" t="s">
        <v>13</v>
      </c>
      <c r="C1" s="3" t="s">
        <v>72</v>
      </c>
      <c r="D1" s="3" t="s">
        <v>25</v>
      </c>
      <c r="E1" s="3" t="s">
        <v>9</v>
      </c>
      <c r="F1" s="3" t="s">
        <v>64</v>
      </c>
      <c r="G1" s="3" t="s">
        <v>10</v>
      </c>
      <c r="H1" s="3" t="s">
        <v>63</v>
      </c>
      <c r="I1" s="3" t="s">
        <v>11</v>
      </c>
      <c r="J1" s="3" t="s">
        <v>35</v>
      </c>
      <c r="K1" s="3" t="s">
        <v>36</v>
      </c>
      <c r="L1" s="3" t="s">
        <v>37</v>
      </c>
      <c r="M1" s="3" t="s">
        <v>38</v>
      </c>
      <c r="N1" s="3" t="s">
        <v>39</v>
      </c>
      <c r="O1" s="3" t="s">
        <v>71</v>
      </c>
      <c r="P1" s="35" t="s">
        <v>75</v>
      </c>
      <c r="Q1" s="3" t="s">
        <v>41</v>
      </c>
      <c r="R1" s="3" t="s">
        <v>42</v>
      </c>
    </row>
    <row r="2" spans="1:18">
      <c r="A2" s="3">
        <v>11</v>
      </c>
      <c r="B2" s="3" t="s">
        <v>29</v>
      </c>
      <c r="C2" s="3" t="str">
        <f>A2&amp;B2</f>
        <v>11青葉 花子</v>
      </c>
      <c r="D2" s="3" t="s">
        <v>65</v>
      </c>
      <c r="E2" s="3">
        <f>'11青葉 花子'!E40</f>
        <v>2</v>
      </c>
      <c r="F2" s="3">
        <f>'11青葉 花子'!F40</f>
        <v>1</v>
      </c>
      <c r="G2" s="3">
        <f>'11青葉 花子'!G40</f>
        <v>25</v>
      </c>
      <c r="H2" s="27">
        <f>'11青葉 花子'!J40</f>
        <v>8.7708333333333321</v>
      </c>
      <c r="I2" s="27">
        <f>'11青葉 花子'!K40</f>
        <v>0.77083333333333326</v>
      </c>
      <c r="J2" s="27">
        <f>'11青葉 花子'!L40</f>
        <v>6.4166666666666679</v>
      </c>
      <c r="K2" s="27">
        <f>'11青葉 花子'!M40</f>
        <v>0.37499999999999961</v>
      </c>
      <c r="L2" s="27">
        <f>'11青葉 花子'!N40</f>
        <v>6.7916666666666661</v>
      </c>
      <c r="M2" s="27">
        <f>'11青葉 花子'!O40</f>
        <v>0</v>
      </c>
      <c r="N2" s="27">
        <f ca="1">'11青葉 花子'!P40</f>
        <v>0.45833333333333237</v>
      </c>
      <c r="O2" s="27">
        <f>'11青葉 花子'!Q40</f>
        <v>2.625</v>
      </c>
      <c r="P2" s="27">
        <f ca="1">'11青葉 花子'!R40</f>
        <v>0.58333333333333215</v>
      </c>
      <c r="Q2" s="27">
        <f>'11青葉 花子'!S40</f>
        <v>1.2083333333333339</v>
      </c>
      <c r="R2" s="27">
        <f>'11青葉 花子'!T40</f>
        <v>1.0208333333333335</v>
      </c>
    </row>
    <row r="3" spans="1:18">
      <c r="A3" s="3">
        <v>12</v>
      </c>
      <c r="B3" s="3" t="s">
        <v>68</v>
      </c>
      <c r="C3" s="3" t="str">
        <f t="shared" ref="C3:C6" si="0">A3&amp;B3</f>
        <v>12健保 良一</v>
      </c>
      <c r="D3" s="3" t="s">
        <v>66</v>
      </c>
      <c r="E3" s="3">
        <f>'12健保 良一'!E40</f>
        <v>0</v>
      </c>
      <c r="F3" s="3">
        <f>'12健保 良一'!F40</f>
        <v>0</v>
      </c>
      <c r="G3" s="3">
        <f>'12健保 良一'!G40</f>
        <v>31</v>
      </c>
      <c r="H3" s="27">
        <f>'12健保 良一'!J40</f>
        <v>14.94027777777778</v>
      </c>
      <c r="I3" s="27">
        <f>'12健保 良一'!K40</f>
        <v>0</v>
      </c>
      <c r="J3" s="27">
        <f>'12健保 良一'!L40</f>
        <v>8.4375</v>
      </c>
      <c r="K3" s="27">
        <f>'12健保 良一'!M40</f>
        <v>0.56249999999999933</v>
      </c>
      <c r="L3" s="27">
        <f>'12健保 良一'!N40</f>
        <v>8.9999999999999982</v>
      </c>
      <c r="M3" s="27">
        <f>'12健保 良一'!O40</f>
        <v>0</v>
      </c>
      <c r="N3" s="27">
        <f ca="1">'12健保 良一'!P40</f>
        <v>1.6666666666666652</v>
      </c>
      <c r="O3" s="27">
        <f>'12健保 良一'!Q40</f>
        <v>6.3673611111111139</v>
      </c>
      <c r="P3" s="27">
        <f ca="1">'12健保 良一'!R40</f>
        <v>5.53402777777778</v>
      </c>
      <c r="Q3" s="27">
        <f>'12健保 良一'!S40</f>
        <v>3.1458333333333344</v>
      </c>
      <c r="R3" s="27">
        <f>'12健保 良一'!T40</f>
        <v>2.1902777777777782</v>
      </c>
    </row>
    <row r="4" spans="1:18">
      <c r="A4" s="3">
        <v>13</v>
      </c>
      <c r="B4" s="3" t="s">
        <v>30</v>
      </c>
      <c r="C4" s="3" t="str">
        <f t="shared" si="0"/>
        <v>13年金 大介</v>
      </c>
      <c r="D4" s="3" t="s">
        <v>67</v>
      </c>
      <c r="E4" s="3">
        <f>'13年金 大介'!E40</f>
        <v>0</v>
      </c>
      <c r="F4" s="3">
        <f>'13年金 大介'!F40</f>
        <v>0</v>
      </c>
      <c r="G4" s="3">
        <f>'13年金 大介'!G40</f>
        <v>31</v>
      </c>
      <c r="H4" s="27">
        <f>'13年金 大介'!J40</f>
        <v>7.5388888888888896</v>
      </c>
      <c r="I4" s="27">
        <f>'13年金 大介'!K40</f>
        <v>0.81180555555555567</v>
      </c>
      <c r="J4" s="27">
        <f>'13年金 大介'!L40</f>
        <v>7.625694444444445</v>
      </c>
      <c r="K4" s="27">
        <f>'13年金 大介'!M40</f>
        <v>0.10763888888888878</v>
      </c>
      <c r="L4" s="27">
        <f>'13年金 大介'!N40</f>
        <v>7.7333333333333334</v>
      </c>
      <c r="M4" s="27">
        <f>'13年金 大介'!O40</f>
        <v>0</v>
      </c>
      <c r="N4" s="27">
        <f ca="1">'13年金 大介'!P40</f>
        <v>0.42152777777777706</v>
      </c>
      <c r="O4" s="27">
        <f>'13年金 大介'!Q40</f>
        <v>5.9722222222222232E-2</v>
      </c>
      <c r="P4" s="27">
        <f ca="1">'13年金 大介'!R40</f>
        <v>0</v>
      </c>
      <c r="Q4" s="27">
        <f>'13年金 大介'!S40</f>
        <v>0</v>
      </c>
      <c r="R4" s="27">
        <f>'13年金 大介'!T40</f>
        <v>1.0743055555555556</v>
      </c>
    </row>
    <row r="5" spans="1:18">
      <c r="A5" s="3">
        <v>14</v>
      </c>
      <c r="B5" s="3" t="s">
        <v>31</v>
      </c>
      <c r="C5" s="3" t="str">
        <f t="shared" si="0"/>
        <v>14佐藤 二郎</v>
      </c>
      <c r="D5" s="3" t="s">
        <v>66</v>
      </c>
      <c r="E5" s="3">
        <f>'14佐藤 二郎'!E40</f>
        <v>0</v>
      </c>
      <c r="F5" s="3">
        <f>'14佐藤 二郎'!F40</f>
        <v>0</v>
      </c>
      <c r="G5" s="3">
        <f>'14佐藤 二郎'!G40</f>
        <v>31</v>
      </c>
      <c r="H5" s="27">
        <f>'14佐藤 二郎'!J40</f>
        <v>7.4062499999999982</v>
      </c>
      <c r="I5" s="27">
        <f>'14佐藤 二郎'!K40</f>
        <v>1.286111111111111</v>
      </c>
      <c r="J5" s="27">
        <f>'14佐藤 二郎'!L40</f>
        <v>7.1513888888888895</v>
      </c>
      <c r="K5" s="27">
        <f>'14佐藤 二郎'!M40</f>
        <v>0.18958333333333316</v>
      </c>
      <c r="L5" s="27">
        <f>'14佐藤 二郎'!N40</f>
        <v>7.3409722222222218</v>
      </c>
      <c r="M5" s="27">
        <f>'14佐藤 二郎'!O40</f>
        <v>0</v>
      </c>
      <c r="N5" s="27">
        <f ca="1">'14佐藤 二郎'!P40</f>
        <v>0.32708333333333317</v>
      </c>
      <c r="O5" s="27">
        <f>'14佐藤 二郎'!Q40</f>
        <v>0.38055555555555554</v>
      </c>
      <c r="P5" s="27">
        <f ca="1">'14佐藤 二郎'!R40</f>
        <v>0</v>
      </c>
      <c r="Q5" s="27">
        <f>'14佐藤 二郎'!S40</f>
        <v>0</v>
      </c>
      <c r="R5" s="27">
        <f>'14佐藤 二郎'!T40</f>
        <v>1.0118055555555556</v>
      </c>
    </row>
    <row r="6" spans="1:18">
      <c r="A6" s="3">
        <v>15</v>
      </c>
      <c r="B6" s="3" t="s">
        <v>32</v>
      </c>
      <c r="C6" s="3" t="str">
        <f t="shared" si="0"/>
        <v>15雇用 太郎</v>
      </c>
      <c r="D6" s="3" t="s">
        <v>66</v>
      </c>
      <c r="E6" s="3">
        <f>'15雇用 太郎'!E40</f>
        <v>0</v>
      </c>
      <c r="F6" s="3">
        <f>'15雇用 太郎'!F40</f>
        <v>0</v>
      </c>
      <c r="G6" s="3">
        <f>'15雇用 太郎'!G40</f>
        <v>31</v>
      </c>
      <c r="H6" s="27">
        <f>'15雇用 太郎'!J40</f>
        <v>7.2506944444444441</v>
      </c>
      <c r="I6" s="27">
        <f>'15雇用 太郎'!K40</f>
        <v>1.1993055555555556</v>
      </c>
      <c r="J6" s="27">
        <f>'15雇用 太郎'!L40</f>
        <v>7.2381944444444448</v>
      </c>
      <c r="K6" s="27">
        <f>'15雇用 太郎'!M40</f>
        <v>0.13958333333333323</v>
      </c>
      <c r="L6" s="27">
        <f>'15雇用 太郎'!N40</f>
        <v>7.3777777777777782</v>
      </c>
      <c r="M6" s="27">
        <f>'15雇用 太郎'!O40</f>
        <v>0</v>
      </c>
      <c r="N6" s="27">
        <f ca="1">'15雇用 太郎'!P40</f>
        <v>0.27986111111111023</v>
      </c>
      <c r="O6" s="27">
        <f>'15雇用 太郎'!Q40</f>
        <v>0.25972222222222213</v>
      </c>
      <c r="P6" s="27">
        <f ca="1">'15雇用 太郎'!R40</f>
        <v>0</v>
      </c>
      <c r="Q6" s="27">
        <f>'15雇用 太郎'!S40</f>
        <v>0</v>
      </c>
      <c r="R6" s="27">
        <f>'15雇用 太郎'!T40</f>
        <v>1.2388888888888889</v>
      </c>
    </row>
    <row r="8" spans="1:18">
      <c r="A8" s="36" t="s">
        <v>14</v>
      </c>
    </row>
    <row r="9" spans="1:18">
      <c r="A9" s="36" t="s">
        <v>15</v>
      </c>
    </row>
  </sheetData>
  <phoneticPr fontId="1"/>
  <pageMargins left="0.7" right="0.7" top="0.75" bottom="0.75" header="0.3" footer="0.3"/>
  <pageSetup paperSize="9" orientation="portrait" horizontalDpi="0" verticalDpi="0"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6F6592-48AD-4529-AAD5-7E5EABDBC7C4}">
  <dimension ref="B2:AB45"/>
  <sheetViews>
    <sheetView workbookViewId="0">
      <selection activeCell="V2" sqref="V2"/>
    </sheetView>
  </sheetViews>
  <sheetFormatPr defaultRowHeight="15.75"/>
  <cols>
    <col min="1" max="1" width="2.125" style="3" customWidth="1"/>
    <col min="2" max="2" width="19.125" style="3" customWidth="1"/>
    <col min="3" max="3" width="6.875" style="3" customWidth="1"/>
    <col min="4" max="4" width="11.375" style="3" bestFit="1" customWidth="1"/>
    <col min="5" max="5" width="7.5" style="3" customWidth="1"/>
    <col min="6" max="6" width="14" style="3" bestFit="1" customWidth="1"/>
    <col min="7" max="7" width="9.875" style="3" bestFit="1" customWidth="1"/>
    <col min="8" max="9" width="9.25" style="3" bestFit="1" customWidth="1"/>
    <col min="10" max="11" width="9.625" style="3" customWidth="1"/>
    <col min="12" max="12" width="8.875" style="3" bestFit="1" customWidth="1"/>
    <col min="13" max="13" width="9.75" style="3" customWidth="1"/>
    <col min="14" max="14" width="9.125" style="3" customWidth="1"/>
    <col min="15" max="16" width="8.875" style="3" bestFit="1" customWidth="1"/>
    <col min="17" max="17" width="8.875" style="3" customWidth="1"/>
    <col min="18" max="18" width="10.375" style="3" bestFit="1" customWidth="1"/>
    <col min="19" max="19" width="8.875" style="3" customWidth="1"/>
    <col min="20" max="20" width="11.5" style="3" customWidth="1"/>
    <col min="21" max="21" width="10" style="3" bestFit="1" customWidth="1"/>
    <col min="22" max="22" width="9.125" style="3" bestFit="1" customWidth="1"/>
    <col min="23" max="23" width="9.125" style="3" customWidth="1"/>
    <col min="24" max="24" width="18" style="3" customWidth="1"/>
    <col min="25" max="25" width="7.5" style="3" customWidth="1"/>
    <col min="26" max="33" width="9" style="3"/>
    <col min="34" max="34" width="32.375" style="3" customWidth="1"/>
    <col min="35" max="16384" width="9" style="3"/>
  </cols>
  <sheetData>
    <row r="2" spans="2:28" ht="24">
      <c r="B2" s="1">
        <v>45505</v>
      </c>
      <c r="C2" s="2"/>
      <c r="D2" s="2"/>
      <c r="E2" s="3" t="s">
        <v>6</v>
      </c>
      <c r="F2" s="4">
        <f>EDATE(B2,1)-1</f>
        <v>45535</v>
      </c>
      <c r="G2" s="4"/>
      <c r="H2" s="4"/>
      <c r="I2" s="4"/>
      <c r="L2" s="3" t="s">
        <v>60</v>
      </c>
      <c r="N2" s="3" t="s">
        <v>61</v>
      </c>
      <c r="P2" s="37" t="str">
        <f ca="1">RIGHT(CELL("filename",A1),LEN(CELL("filename",A1))-FIND("]",CELL("filename",A1)))</f>
        <v>ひながた(コロンなし)</v>
      </c>
    </row>
    <row r="3" spans="2:28">
      <c r="B3" s="5">
        <f>B2</f>
        <v>45505</v>
      </c>
      <c r="C3" s="5"/>
      <c r="D3" s="5"/>
      <c r="E3" s="5" t="str">
        <f>E2</f>
        <v>締日</v>
      </c>
      <c r="F3" s="5">
        <f>F2</f>
        <v>45535</v>
      </c>
      <c r="G3" s="5"/>
      <c r="H3" s="5"/>
      <c r="I3" s="5"/>
    </row>
    <row r="4" spans="2:28">
      <c r="B4" s="6" t="s">
        <v>18</v>
      </c>
      <c r="C4" s="31"/>
      <c r="D4" s="31"/>
      <c r="E4" s="31"/>
      <c r="F4" s="31"/>
      <c r="G4" s="31"/>
      <c r="H4" s="31"/>
      <c r="I4" s="31"/>
      <c r="J4" s="31"/>
      <c r="K4" s="31"/>
      <c r="L4" s="31"/>
      <c r="M4" s="31"/>
      <c r="N4" s="31" t="s">
        <v>19</v>
      </c>
      <c r="O4" s="31" t="s">
        <v>2</v>
      </c>
      <c r="P4" s="31" t="s">
        <v>2</v>
      </c>
      <c r="Q4" s="31"/>
      <c r="R4" s="31"/>
      <c r="S4" s="31" t="s">
        <v>0</v>
      </c>
      <c r="T4" s="31" t="s">
        <v>0</v>
      </c>
      <c r="U4" s="31" t="s">
        <v>1</v>
      </c>
      <c r="V4" s="31" t="s">
        <v>1</v>
      </c>
      <c r="W4" s="31" t="s">
        <v>34</v>
      </c>
      <c r="X4" s="31"/>
    </row>
    <row r="5" spans="2:28">
      <c r="B5" s="8" t="s">
        <v>8</v>
      </c>
      <c r="C5" s="13"/>
      <c r="D5" s="13">
        <v>1</v>
      </c>
      <c r="E5" s="13" t="s">
        <v>17</v>
      </c>
      <c r="F5" s="13" t="s">
        <v>24</v>
      </c>
      <c r="G5" s="59" t="s">
        <v>132</v>
      </c>
      <c r="H5" s="59" t="s">
        <v>132</v>
      </c>
      <c r="I5" s="59" t="s">
        <v>132</v>
      </c>
      <c r="J5" s="13" t="s">
        <v>5</v>
      </c>
      <c r="K5" s="13" t="s">
        <v>5</v>
      </c>
      <c r="L5" s="13" t="s">
        <v>5</v>
      </c>
      <c r="M5" s="31"/>
      <c r="N5" s="31"/>
      <c r="O5" s="31"/>
      <c r="P5" s="31"/>
      <c r="Q5" s="31"/>
      <c r="R5" s="31"/>
      <c r="S5" s="31"/>
      <c r="T5" s="31"/>
      <c r="U5" s="31"/>
      <c r="V5" s="31"/>
      <c r="W5" s="13"/>
      <c r="X5" s="13" t="s">
        <v>20</v>
      </c>
    </row>
    <row r="6" spans="2:28">
      <c r="K6" s="3" t="s">
        <v>73</v>
      </c>
    </row>
    <row r="7" spans="2:28" ht="47.25">
      <c r="M7" s="6" t="s">
        <v>62</v>
      </c>
      <c r="N7" s="6" t="s">
        <v>43</v>
      </c>
      <c r="O7" s="6" t="s">
        <v>35</v>
      </c>
      <c r="P7" s="6" t="s">
        <v>36</v>
      </c>
      <c r="Q7" s="6" t="s">
        <v>37</v>
      </c>
      <c r="R7" s="6" t="s">
        <v>38</v>
      </c>
      <c r="S7" s="6" t="s">
        <v>39</v>
      </c>
      <c r="T7" s="6" t="s">
        <v>40</v>
      </c>
      <c r="U7" s="6" t="s">
        <v>74</v>
      </c>
      <c r="V7" s="6" t="s">
        <v>41</v>
      </c>
      <c r="W7" s="6" t="s">
        <v>42</v>
      </c>
    </row>
    <row r="8" spans="2:28" ht="16.5" thickBot="1">
      <c r="B8" s="9" t="s">
        <v>3</v>
      </c>
      <c r="C8" s="9" t="s">
        <v>4</v>
      </c>
      <c r="D8" s="9" t="s">
        <v>33</v>
      </c>
      <c r="E8" s="9" t="s">
        <v>9</v>
      </c>
      <c r="F8" s="9" t="s">
        <v>16</v>
      </c>
      <c r="G8" s="9" t="s">
        <v>28</v>
      </c>
      <c r="H8" s="9" t="s">
        <v>27</v>
      </c>
      <c r="I8" s="9" t="s">
        <v>26</v>
      </c>
      <c r="J8" s="9" t="s">
        <v>28</v>
      </c>
      <c r="K8" s="9" t="s">
        <v>27</v>
      </c>
      <c r="L8" s="9" t="s">
        <v>26</v>
      </c>
      <c r="M8" s="9"/>
      <c r="N8" s="9"/>
      <c r="O8" s="10">
        <v>0.3125</v>
      </c>
      <c r="P8" s="10">
        <v>0.33333333333333331</v>
      </c>
      <c r="Q8" s="29">
        <v>0</v>
      </c>
      <c r="R8" s="28"/>
      <c r="S8" s="28"/>
      <c r="T8" s="9"/>
      <c r="U8" s="28"/>
      <c r="V8" s="11">
        <v>0.91666666666666663</v>
      </c>
      <c r="W8" s="30"/>
      <c r="X8" s="9" t="s">
        <v>7</v>
      </c>
    </row>
    <row r="9" spans="2:28" ht="16.5" thickTop="1">
      <c r="B9" s="12">
        <f>B2</f>
        <v>45505</v>
      </c>
      <c r="C9" s="13" t="str">
        <f>TEXT(B9,"aaa")</f>
        <v>木</v>
      </c>
      <c r="D9" s="13" t="str">
        <f t="shared" ref="D9:D12" si="0">IF(C9="日",1,"")</f>
        <v/>
      </c>
      <c r="E9" s="14"/>
      <c r="F9" s="14"/>
      <c r="G9" s="60">
        <v>859</v>
      </c>
      <c r="H9" s="60">
        <v>2159</v>
      </c>
      <c r="I9" s="60">
        <v>100</v>
      </c>
      <c r="J9" s="17">
        <f>INT(G9/100)/24 + (G9-INT(G9/100)*100)/24/60</f>
        <v>0.37430555555555556</v>
      </c>
      <c r="K9" s="17">
        <f t="shared" ref="K9:L24" si="1">INT(H9/100)/24 + (H9-INT(H9/100)*100)/24/60</f>
        <v>0.91597222222222219</v>
      </c>
      <c r="L9" s="17">
        <f t="shared" si="1"/>
        <v>4.1666666666666664E-2</v>
      </c>
      <c r="M9" s="17">
        <f>IF(D9="", K9-J9-L9, 0)</f>
        <v>0.49999999999999994</v>
      </c>
      <c r="N9" s="17">
        <f>IF( M9=0, 0, MAX($O$8-M9, 0) )</f>
        <v>0</v>
      </c>
      <c r="O9" s="17">
        <f>MIN($O$8,M9)</f>
        <v>0.3125</v>
      </c>
      <c r="P9" s="17">
        <f>MIN(M9,$P$8)-O9</f>
        <v>2.0833333333333315E-2</v>
      </c>
      <c r="Q9" s="17">
        <f>MIN($P$8,M9)</f>
        <v>0.33333333333333331</v>
      </c>
      <c r="R9" s="17" t="str">
        <f ca="1">IF(C9&lt;&gt;"土", "", SUM(OFFSET(Q9,-6,0):Q9))</f>
        <v/>
      </c>
      <c r="S9" s="17" t="str">
        <f ca="1">IF(R9&lt;&gt;"",MAX(R9-VALUE("40:00"),0),"")</f>
        <v/>
      </c>
      <c r="T9" s="17">
        <f>IF(M9&gt;$P$8, M9-$P$8, 0)</f>
        <v>0.16666666666666663</v>
      </c>
      <c r="U9" s="38"/>
      <c r="V9" s="17">
        <f>IF($V$8&lt;K9,MIN(K9,"29:00")-MAX(J9,$V$8), 0)</f>
        <v>0</v>
      </c>
      <c r="W9" s="17">
        <f t="shared" ref="W9:W18" si="2">IF(D9&lt;&gt;"", K9-J9-L9, 0)</f>
        <v>0</v>
      </c>
      <c r="X9" s="18"/>
    </row>
    <row r="10" spans="2:28">
      <c r="B10" s="19">
        <f>B9+1</f>
        <v>45506</v>
      </c>
      <c r="C10" s="13" t="str">
        <f>TEXT(B10,"aaa")</f>
        <v>金</v>
      </c>
      <c r="D10" s="13" t="str">
        <f t="shared" si="0"/>
        <v/>
      </c>
      <c r="E10" s="20"/>
      <c r="F10" s="20"/>
      <c r="G10" s="61">
        <v>701</v>
      </c>
      <c r="H10" s="61">
        <v>2559</v>
      </c>
      <c r="I10" s="61">
        <v>100</v>
      </c>
      <c r="J10" s="17">
        <f t="shared" ref="J10:L39" si="3">INT(G10/100)/24 + (G10-INT(G10/100)*100)/24/60</f>
        <v>0.29236111111111113</v>
      </c>
      <c r="K10" s="17">
        <f t="shared" si="1"/>
        <v>1.0826388888888889</v>
      </c>
      <c r="L10" s="17">
        <f t="shared" si="1"/>
        <v>4.1666666666666664E-2</v>
      </c>
      <c r="M10" s="17">
        <f t="shared" ref="M10:M39" si="4">IF(D10="", K10-J10-L10, 0)</f>
        <v>0.74861111111111123</v>
      </c>
      <c r="N10" s="17">
        <f t="shared" ref="N10:N39" si="5">IF( M10=0, 0, MAX($O$8-M10, 0) )</f>
        <v>0</v>
      </c>
      <c r="O10" s="17">
        <f t="shared" ref="O10:O39" si="6">MIN($O$8,M10)</f>
        <v>0.3125</v>
      </c>
      <c r="P10" s="17">
        <f t="shared" ref="P10:P39" si="7">MIN(M10,$P$8)-O10</f>
        <v>2.0833333333333315E-2</v>
      </c>
      <c r="Q10" s="17">
        <f t="shared" ref="Q10:Q39" si="8">MIN($P$8,M10)</f>
        <v>0.33333333333333331</v>
      </c>
      <c r="R10" s="17" t="str">
        <f ca="1">IF(C10&lt;&gt;"土", "", SUM(OFFSET(Q10,-6,0):Q10))</f>
        <v/>
      </c>
      <c r="S10" s="17" t="str">
        <f t="shared" ref="S10:S39" ca="1" si="9">IF(R10&lt;&gt;"",MAX(R10-VALUE("40:00"),0),"")</f>
        <v/>
      </c>
      <c r="T10" s="17">
        <f t="shared" ref="T10:T39" si="10">IF(M10&gt;$P$8, M10-$P$8, 0)</f>
        <v>0.41527777777777791</v>
      </c>
      <c r="U10" s="38"/>
      <c r="V10" s="17">
        <f t="shared" ref="V10:V39" si="11">IF($V$8&lt;K10,MIN(K10,"29:00")-MAX(J10,$V$8), 0)</f>
        <v>0.1659722222222223</v>
      </c>
      <c r="W10" s="17">
        <f t="shared" si="2"/>
        <v>0</v>
      </c>
      <c r="X10" s="23"/>
    </row>
    <row r="11" spans="2:28">
      <c r="B11" s="19">
        <f>B10+1</f>
        <v>45507</v>
      </c>
      <c r="C11" s="13" t="str">
        <f t="shared" ref="C11:C39" si="12">TEXT(B11,"aaa")</f>
        <v>土</v>
      </c>
      <c r="D11" s="13" t="str">
        <f t="shared" si="0"/>
        <v/>
      </c>
      <c r="E11" s="20"/>
      <c r="F11" s="20"/>
      <c r="G11" s="61">
        <v>659</v>
      </c>
      <c r="H11" s="61">
        <v>1546</v>
      </c>
      <c r="I11" s="61">
        <v>30</v>
      </c>
      <c r="J11" s="17">
        <f t="shared" si="3"/>
        <v>0.29097222222222224</v>
      </c>
      <c r="K11" s="17">
        <f t="shared" si="1"/>
        <v>0.65694444444444444</v>
      </c>
      <c r="L11" s="17">
        <f t="shared" si="1"/>
        <v>2.0833333333333332E-2</v>
      </c>
      <c r="M11" s="17">
        <f t="shared" si="4"/>
        <v>0.34513888888888888</v>
      </c>
      <c r="N11" s="17">
        <f t="shared" si="5"/>
        <v>0</v>
      </c>
      <c r="O11" s="17">
        <f t="shared" si="6"/>
        <v>0.3125</v>
      </c>
      <c r="P11" s="17">
        <f t="shared" si="7"/>
        <v>2.0833333333333315E-2</v>
      </c>
      <c r="Q11" s="17">
        <f t="shared" si="8"/>
        <v>0.33333333333333331</v>
      </c>
      <c r="R11" s="17">
        <f ca="1">IF(C11&lt;&gt;"土", "", SUM(OFFSET(Q11,-6,0):Q11))</f>
        <v>1</v>
      </c>
      <c r="S11" s="17">
        <f t="shared" ca="1" si="9"/>
        <v>0</v>
      </c>
      <c r="T11" s="17">
        <f t="shared" si="10"/>
        <v>1.1805555555555569E-2</v>
      </c>
      <c r="U11" s="38"/>
      <c r="V11" s="17">
        <f t="shared" si="11"/>
        <v>0</v>
      </c>
      <c r="W11" s="17">
        <f t="shared" si="2"/>
        <v>0</v>
      </c>
      <c r="X11" s="23"/>
    </row>
    <row r="12" spans="2:28">
      <c r="B12" s="19">
        <f t="shared" ref="B12:B39" si="13">B11+1</f>
        <v>45508</v>
      </c>
      <c r="C12" s="13" t="str">
        <f t="shared" si="12"/>
        <v>日</v>
      </c>
      <c r="D12" s="13">
        <f t="shared" si="0"/>
        <v>1</v>
      </c>
      <c r="E12" s="20"/>
      <c r="F12" s="20"/>
      <c r="G12" s="61"/>
      <c r="H12" s="61"/>
      <c r="I12" s="61"/>
      <c r="J12" s="17">
        <f t="shared" si="3"/>
        <v>0</v>
      </c>
      <c r="K12" s="17">
        <f t="shared" si="1"/>
        <v>0</v>
      </c>
      <c r="L12" s="17">
        <f t="shared" si="1"/>
        <v>0</v>
      </c>
      <c r="M12" s="17">
        <f t="shared" si="4"/>
        <v>0</v>
      </c>
      <c r="N12" s="17">
        <f t="shared" si="5"/>
        <v>0</v>
      </c>
      <c r="O12" s="17">
        <f t="shared" si="6"/>
        <v>0</v>
      </c>
      <c r="P12" s="17">
        <f t="shared" si="7"/>
        <v>0</v>
      </c>
      <c r="Q12" s="17">
        <f t="shared" si="8"/>
        <v>0</v>
      </c>
      <c r="R12" s="17" t="str">
        <f ca="1">IF(C12&lt;&gt;"土", "", SUM(OFFSET(Q12,-6,0):Q12))</f>
        <v/>
      </c>
      <c r="S12" s="17" t="str">
        <f t="shared" ca="1" si="9"/>
        <v/>
      </c>
      <c r="T12" s="17">
        <f t="shared" si="10"/>
        <v>0</v>
      </c>
      <c r="U12" s="38"/>
      <c r="V12" s="17">
        <f t="shared" si="11"/>
        <v>0</v>
      </c>
      <c r="W12" s="17">
        <f t="shared" si="2"/>
        <v>0</v>
      </c>
      <c r="X12" s="23"/>
    </row>
    <row r="13" spans="2:28">
      <c r="B13" s="19">
        <f t="shared" si="13"/>
        <v>45509</v>
      </c>
      <c r="C13" s="13" t="str">
        <f t="shared" si="12"/>
        <v>月</v>
      </c>
      <c r="D13" s="13" t="str">
        <f>IF(C13="日",1,"")</f>
        <v/>
      </c>
      <c r="E13" s="20"/>
      <c r="F13" s="20"/>
      <c r="G13" s="61"/>
      <c r="H13" s="61"/>
      <c r="I13" s="61"/>
      <c r="J13" s="17">
        <f t="shared" si="3"/>
        <v>0</v>
      </c>
      <c r="K13" s="17">
        <f t="shared" si="1"/>
        <v>0</v>
      </c>
      <c r="L13" s="17">
        <f t="shared" si="1"/>
        <v>0</v>
      </c>
      <c r="M13" s="17">
        <f t="shared" si="4"/>
        <v>0</v>
      </c>
      <c r="N13" s="17">
        <f t="shared" si="5"/>
        <v>0</v>
      </c>
      <c r="O13" s="17">
        <f t="shared" si="6"/>
        <v>0</v>
      </c>
      <c r="P13" s="17">
        <f t="shared" si="7"/>
        <v>0</v>
      </c>
      <c r="Q13" s="17">
        <f t="shared" si="8"/>
        <v>0</v>
      </c>
      <c r="R13" s="17" t="str">
        <f ca="1">IF(C13&lt;&gt;"土", "", SUM(OFFSET(Q13,-6,0):Q13))</f>
        <v/>
      </c>
      <c r="S13" s="17" t="str">
        <f t="shared" ca="1" si="9"/>
        <v/>
      </c>
      <c r="T13" s="17">
        <f t="shared" si="10"/>
        <v>0</v>
      </c>
      <c r="U13" s="38"/>
      <c r="V13" s="17">
        <f t="shared" si="11"/>
        <v>0</v>
      </c>
      <c r="W13" s="17">
        <f t="shared" si="2"/>
        <v>0</v>
      </c>
      <c r="X13" s="23"/>
    </row>
    <row r="14" spans="2:28">
      <c r="B14" s="19">
        <f t="shared" si="13"/>
        <v>45510</v>
      </c>
      <c r="C14" s="13" t="str">
        <f t="shared" si="12"/>
        <v>火</v>
      </c>
      <c r="D14" s="13" t="str">
        <f t="shared" ref="D14:D39" si="14">IF(C14="日",1,"")</f>
        <v/>
      </c>
      <c r="E14" s="20"/>
      <c r="F14" s="20"/>
      <c r="G14" s="61"/>
      <c r="H14" s="61"/>
      <c r="I14" s="61"/>
      <c r="J14" s="17">
        <f t="shared" si="3"/>
        <v>0</v>
      </c>
      <c r="K14" s="17">
        <f t="shared" si="1"/>
        <v>0</v>
      </c>
      <c r="L14" s="17">
        <f t="shared" si="1"/>
        <v>0</v>
      </c>
      <c r="M14" s="17">
        <f t="shared" si="4"/>
        <v>0</v>
      </c>
      <c r="N14" s="17">
        <f t="shared" si="5"/>
        <v>0</v>
      </c>
      <c r="O14" s="17">
        <f t="shared" si="6"/>
        <v>0</v>
      </c>
      <c r="P14" s="17">
        <f t="shared" si="7"/>
        <v>0</v>
      </c>
      <c r="Q14" s="17">
        <f t="shared" si="8"/>
        <v>0</v>
      </c>
      <c r="R14" s="17" t="str">
        <f ca="1">IF(C14&lt;&gt;"土", "", SUM(OFFSET(Q14,-6,0):Q14))</f>
        <v/>
      </c>
      <c r="S14" s="17" t="str">
        <f t="shared" ca="1" si="9"/>
        <v/>
      </c>
      <c r="T14" s="17">
        <f t="shared" si="10"/>
        <v>0</v>
      </c>
      <c r="U14" s="38"/>
      <c r="V14" s="17">
        <f t="shared" si="11"/>
        <v>0</v>
      </c>
      <c r="W14" s="17">
        <f t="shared" si="2"/>
        <v>0</v>
      </c>
      <c r="X14" s="23"/>
    </row>
    <row r="15" spans="2:28">
      <c r="B15" s="19">
        <f t="shared" si="13"/>
        <v>45511</v>
      </c>
      <c r="C15" s="13" t="str">
        <f t="shared" si="12"/>
        <v>水</v>
      </c>
      <c r="D15" s="13" t="str">
        <f t="shared" si="14"/>
        <v/>
      </c>
      <c r="E15" s="20"/>
      <c r="F15" s="20"/>
      <c r="G15" s="61"/>
      <c r="H15" s="61"/>
      <c r="I15" s="61"/>
      <c r="J15" s="17">
        <f t="shared" si="3"/>
        <v>0</v>
      </c>
      <c r="K15" s="17">
        <f t="shared" si="1"/>
        <v>0</v>
      </c>
      <c r="L15" s="17">
        <f t="shared" si="1"/>
        <v>0</v>
      </c>
      <c r="M15" s="17">
        <f t="shared" si="4"/>
        <v>0</v>
      </c>
      <c r="N15" s="17">
        <f t="shared" si="5"/>
        <v>0</v>
      </c>
      <c r="O15" s="17">
        <f t="shared" si="6"/>
        <v>0</v>
      </c>
      <c r="P15" s="17">
        <f t="shared" si="7"/>
        <v>0</v>
      </c>
      <c r="Q15" s="17">
        <f t="shared" si="8"/>
        <v>0</v>
      </c>
      <c r="R15" s="17" t="str">
        <f ca="1">IF(C15&lt;&gt;"土", "", SUM(OFFSET(Q15,-6,0):Q15))</f>
        <v/>
      </c>
      <c r="S15" s="17" t="str">
        <f t="shared" ca="1" si="9"/>
        <v/>
      </c>
      <c r="T15" s="17">
        <f t="shared" si="10"/>
        <v>0</v>
      </c>
      <c r="U15" s="38"/>
      <c r="V15" s="17">
        <f t="shared" si="11"/>
        <v>0</v>
      </c>
      <c r="W15" s="17">
        <f t="shared" si="2"/>
        <v>0</v>
      </c>
      <c r="X15" s="23"/>
      <c r="AB15" s="24"/>
    </row>
    <row r="16" spans="2:28">
      <c r="B16" s="19">
        <f t="shared" si="13"/>
        <v>45512</v>
      </c>
      <c r="C16" s="13" t="str">
        <f t="shared" si="12"/>
        <v>木</v>
      </c>
      <c r="D16" s="13" t="str">
        <f t="shared" si="14"/>
        <v/>
      </c>
      <c r="E16" s="20"/>
      <c r="F16" s="20"/>
      <c r="G16" s="61"/>
      <c r="H16" s="61"/>
      <c r="I16" s="61"/>
      <c r="J16" s="17">
        <f t="shared" si="3"/>
        <v>0</v>
      </c>
      <c r="K16" s="17">
        <f t="shared" si="1"/>
        <v>0</v>
      </c>
      <c r="L16" s="17">
        <f t="shared" si="1"/>
        <v>0</v>
      </c>
      <c r="M16" s="17">
        <f t="shared" si="4"/>
        <v>0</v>
      </c>
      <c r="N16" s="17">
        <f t="shared" si="5"/>
        <v>0</v>
      </c>
      <c r="O16" s="17">
        <f t="shared" si="6"/>
        <v>0</v>
      </c>
      <c r="P16" s="17">
        <f t="shared" si="7"/>
        <v>0</v>
      </c>
      <c r="Q16" s="17">
        <f t="shared" si="8"/>
        <v>0</v>
      </c>
      <c r="R16" s="17" t="str">
        <f ca="1">IF(C16&lt;&gt;"土", "", SUM(OFFSET(Q16,-6,0):Q16))</f>
        <v/>
      </c>
      <c r="S16" s="17" t="str">
        <f t="shared" ca="1" si="9"/>
        <v/>
      </c>
      <c r="T16" s="17">
        <f t="shared" si="10"/>
        <v>0</v>
      </c>
      <c r="U16" s="38"/>
      <c r="V16" s="17">
        <f t="shared" si="11"/>
        <v>0</v>
      </c>
      <c r="W16" s="17">
        <f t="shared" si="2"/>
        <v>0</v>
      </c>
      <c r="X16" s="23"/>
    </row>
    <row r="17" spans="2:24">
      <c r="B17" s="19">
        <f t="shared" si="13"/>
        <v>45513</v>
      </c>
      <c r="C17" s="13" t="str">
        <f t="shared" si="12"/>
        <v>金</v>
      </c>
      <c r="D17" s="13" t="str">
        <f t="shared" si="14"/>
        <v/>
      </c>
      <c r="E17" s="20"/>
      <c r="F17" s="20"/>
      <c r="G17" s="61"/>
      <c r="H17" s="61"/>
      <c r="I17" s="61"/>
      <c r="J17" s="17">
        <f t="shared" si="3"/>
        <v>0</v>
      </c>
      <c r="K17" s="17">
        <f t="shared" si="1"/>
        <v>0</v>
      </c>
      <c r="L17" s="17">
        <f t="shared" si="1"/>
        <v>0</v>
      </c>
      <c r="M17" s="17">
        <f t="shared" si="4"/>
        <v>0</v>
      </c>
      <c r="N17" s="17">
        <f t="shared" si="5"/>
        <v>0</v>
      </c>
      <c r="O17" s="17">
        <f t="shared" si="6"/>
        <v>0</v>
      </c>
      <c r="P17" s="17">
        <f t="shared" si="7"/>
        <v>0</v>
      </c>
      <c r="Q17" s="17">
        <f t="shared" si="8"/>
        <v>0</v>
      </c>
      <c r="R17" s="17" t="str">
        <f ca="1">IF(C17&lt;&gt;"土", "", SUM(OFFSET(Q17,-6,0):Q17))</f>
        <v/>
      </c>
      <c r="S17" s="17" t="str">
        <f t="shared" ca="1" si="9"/>
        <v/>
      </c>
      <c r="T17" s="17">
        <f t="shared" si="10"/>
        <v>0</v>
      </c>
      <c r="U17" s="38"/>
      <c r="V17" s="17">
        <f t="shared" si="11"/>
        <v>0</v>
      </c>
      <c r="W17" s="17">
        <f t="shared" si="2"/>
        <v>0</v>
      </c>
      <c r="X17" s="23"/>
    </row>
    <row r="18" spans="2:24">
      <c r="B18" s="19">
        <f t="shared" si="13"/>
        <v>45514</v>
      </c>
      <c r="C18" s="13" t="str">
        <f t="shared" si="12"/>
        <v>土</v>
      </c>
      <c r="D18" s="13" t="str">
        <f t="shared" si="14"/>
        <v/>
      </c>
      <c r="E18" s="20"/>
      <c r="F18" s="20"/>
      <c r="G18" s="61"/>
      <c r="H18" s="61"/>
      <c r="I18" s="61"/>
      <c r="J18" s="17">
        <f t="shared" si="3"/>
        <v>0</v>
      </c>
      <c r="K18" s="17">
        <f t="shared" si="1"/>
        <v>0</v>
      </c>
      <c r="L18" s="17">
        <f t="shared" si="1"/>
        <v>0</v>
      </c>
      <c r="M18" s="17">
        <f t="shared" si="4"/>
        <v>0</v>
      </c>
      <c r="N18" s="17">
        <f t="shared" si="5"/>
        <v>0</v>
      </c>
      <c r="O18" s="17">
        <f t="shared" si="6"/>
        <v>0</v>
      </c>
      <c r="P18" s="17">
        <f t="shared" si="7"/>
        <v>0</v>
      </c>
      <c r="Q18" s="17">
        <f t="shared" si="8"/>
        <v>0</v>
      </c>
      <c r="R18" s="17">
        <f ca="1">IF(C18&lt;&gt;"土", "", SUM(OFFSET(Q18,-6,0):Q18))</f>
        <v>0</v>
      </c>
      <c r="S18" s="17">
        <f t="shared" ca="1" si="9"/>
        <v>0</v>
      </c>
      <c r="T18" s="17">
        <f t="shared" si="10"/>
        <v>0</v>
      </c>
      <c r="U18" s="38"/>
      <c r="V18" s="17">
        <f t="shared" si="11"/>
        <v>0</v>
      </c>
      <c r="W18" s="17">
        <f t="shared" si="2"/>
        <v>0</v>
      </c>
      <c r="X18" s="23"/>
    </row>
    <row r="19" spans="2:24">
      <c r="B19" s="19">
        <f t="shared" si="13"/>
        <v>45515</v>
      </c>
      <c r="C19" s="13" t="str">
        <f t="shared" si="12"/>
        <v>日</v>
      </c>
      <c r="D19" s="13">
        <f t="shared" si="14"/>
        <v>1</v>
      </c>
      <c r="E19" s="20"/>
      <c r="F19" s="20"/>
      <c r="G19" s="61"/>
      <c r="H19" s="61"/>
      <c r="I19" s="61"/>
      <c r="J19" s="17">
        <f t="shared" si="3"/>
        <v>0</v>
      </c>
      <c r="K19" s="17">
        <f t="shared" si="1"/>
        <v>0</v>
      </c>
      <c r="L19" s="17">
        <f t="shared" si="1"/>
        <v>0</v>
      </c>
      <c r="M19" s="17">
        <f t="shared" si="4"/>
        <v>0</v>
      </c>
      <c r="N19" s="17">
        <f t="shared" si="5"/>
        <v>0</v>
      </c>
      <c r="O19" s="17">
        <f t="shared" si="6"/>
        <v>0</v>
      </c>
      <c r="P19" s="17">
        <f t="shared" si="7"/>
        <v>0</v>
      </c>
      <c r="Q19" s="17">
        <f t="shared" si="8"/>
        <v>0</v>
      </c>
      <c r="R19" s="17" t="str">
        <f ca="1">IF(C19&lt;&gt;"土", "", SUM(OFFSET(Q19,-6,0):Q19))</f>
        <v/>
      </c>
      <c r="S19" s="17" t="str">
        <f t="shared" ca="1" si="9"/>
        <v/>
      </c>
      <c r="T19" s="17">
        <f t="shared" si="10"/>
        <v>0</v>
      </c>
      <c r="U19" s="38"/>
      <c r="V19" s="17">
        <f t="shared" si="11"/>
        <v>0</v>
      </c>
      <c r="W19" s="17">
        <f>IF(D19&lt;&gt;"", K19-J19-L19, 0)</f>
        <v>0</v>
      </c>
      <c r="X19" s="23"/>
    </row>
    <row r="20" spans="2:24">
      <c r="B20" s="19">
        <f t="shared" si="13"/>
        <v>45516</v>
      </c>
      <c r="C20" s="13" t="str">
        <f t="shared" si="12"/>
        <v>月</v>
      </c>
      <c r="D20" s="13" t="str">
        <f t="shared" si="14"/>
        <v/>
      </c>
      <c r="E20" s="20"/>
      <c r="F20" s="20"/>
      <c r="G20" s="61"/>
      <c r="H20" s="61"/>
      <c r="I20" s="61"/>
      <c r="J20" s="17">
        <f t="shared" si="3"/>
        <v>0</v>
      </c>
      <c r="K20" s="17">
        <f t="shared" si="1"/>
        <v>0</v>
      </c>
      <c r="L20" s="17">
        <f t="shared" si="1"/>
        <v>0</v>
      </c>
      <c r="M20" s="17">
        <f t="shared" si="4"/>
        <v>0</v>
      </c>
      <c r="N20" s="17">
        <f t="shared" si="5"/>
        <v>0</v>
      </c>
      <c r="O20" s="17">
        <f t="shared" si="6"/>
        <v>0</v>
      </c>
      <c r="P20" s="17">
        <f t="shared" si="7"/>
        <v>0</v>
      </c>
      <c r="Q20" s="17">
        <f t="shared" si="8"/>
        <v>0</v>
      </c>
      <c r="R20" s="17" t="str">
        <f ca="1">IF(C20&lt;&gt;"土", "", SUM(OFFSET(Q20,-6,0):Q20))</f>
        <v/>
      </c>
      <c r="S20" s="17" t="str">
        <f t="shared" ca="1" si="9"/>
        <v/>
      </c>
      <c r="T20" s="17">
        <f t="shared" si="10"/>
        <v>0</v>
      </c>
      <c r="U20" s="38"/>
      <c r="V20" s="17">
        <f t="shared" si="11"/>
        <v>0</v>
      </c>
      <c r="W20" s="17">
        <f t="shared" ref="W20:W39" si="15">IF(D20&lt;&gt;"", K20-J20-L20, 0)</f>
        <v>0</v>
      </c>
      <c r="X20" s="23"/>
    </row>
    <row r="21" spans="2:24">
      <c r="B21" s="19">
        <f t="shared" si="13"/>
        <v>45517</v>
      </c>
      <c r="C21" s="13" t="str">
        <f t="shared" si="12"/>
        <v>火</v>
      </c>
      <c r="D21" s="13" t="str">
        <f t="shared" si="14"/>
        <v/>
      </c>
      <c r="E21" s="20"/>
      <c r="F21" s="20"/>
      <c r="G21" s="61"/>
      <c r="H21" s="61"/>
      <c r="I21" s="61"/>
      <c r="J21" s="17">
        <f t="shared" si="3"/>
        <v>0</v>
      </c>
      <c r="K21" s="17">
        <f t="shared" si="1"/>
        <v>0</v>
      </c>
      <c r="L21" s="17">
        <f t="shared" si="1"/>
        <v>0</v>
      </c>
      <c r="M21" s="17">
        <f t="shared" si="4"/>
        <v>0</v>
      </c>
      <c r="N21" s="17">
        <f t="shared" si="5"/>
        <v>0</v>
      </c>
      <c r="O21" s="17">
        <f t="shared" si="6"/>
        <v>0</v>
      </c>
      <c r="P21" s="17">
        <f t="shared" si="7"/>
        <v>0</v>
      </c>
      <c r="Q21" s="17">
        <f t="shared" si="8"/>
        <v>0</v>
      </c>
      <c r="R21" s="17" t="str">
        <f ca="1">IF(C21&lt;&gt;"土", "", SUM(OFFSET(Q21,-6,0):Q21))</f>
        <v/>
      </c>
      <c r="S21" s="17" t="str">
        <f t="shared" ca="1" si="9"/>
        <v/>
      </c>
      <c r="T21" s="17">
        <f t="shared" si="10"/>
        <v>0</v>
      </c>
      <c r="U21" s="38"/>
      <c r="V21" s="17">
        <f t="shared" si="11"/>
        <v>0</v>
      </c>
      <c r="W21" s="17">
        <f t="shared" si="15"/>
        <v>0</v>
      </c>
      <c r="X21" s="23"/>
    </row>
    <row r="22" spans="2:24">
      <c r="B22" s="19">
        <f t="shared" si="13"/>
        <v>45518</v>
      </c>
      <c r="C22" s="13" t="str">
        <f t="shared" si="12"/>
        <v>水</v>
      </c>
      <c r="D22" s="13" t="str">
        <f t="shared" si="14"/>
        <v/>
      </c>
      <c r="E22" s="20"/>
      <c r="F22" s="20"/>
      <c r="G22" s="61"/>
      <c r="H22" s="61"/>
      <c r="I22" s="61"/>
      <c r="J22" s="17">
        <f t="shared" si="3"/>
        <v>0</v>
      </c>
      <c r="K22" s="17">
        <f t="shared" si="1"/>
        <v>0</v>
      </c>
      <c r="L22" s="17">
        <f t="shared" si="1"/>
        <v>0</v>
      </c>
      <c r="M22" s="17">
        <f t="shared" si="4"/>
        <v>0</v>
      </c>
      <c r="N22" s="17">
        <f t="shared" si="5"/>
        <v>0</v>
      </c>
      <c r="O22" s="17">
        <f t="shared" si="6"/>
        <v>0</v>
      </c>
      <c r="P22" s="17">
        <f t="shared" si="7"/>
        <v>0</v>
      </c>
      <c r="Q22" s="17">
        <f t="shared" si="8"/>
        <v>0</v>
      </c>
      <c r="R22" s="17" t="str">
        <f ca="1">IF(C22&lt;&gt;"土", "", SUM(OFFSET(Q22,-6,0):Q22))</f>
        <v/>
      </c>
      <c r="S22" s="17" t="str">
        <f t="shared" ca="1" si="9"/>
        <v/>
      </c>
      <c r="T22" s="17">
        <f t="shared" si="10"/>
        <v>0</v>
      </c>
      <c r="U22" s="38"/>
      <c r="V22" s="17">
        <f t="shared" si="11"/>
        <v>0</v>
      </c>
      <c r="W22" s="17">
        <f t="shared" si="15"/>
        <v>0</v>
      </c>
      <c r="X22" s="23"/>
    </row>
    <row r="23" spans="2:24">
      <c r="B23" s="19">
        <f t="shared" si="13"/>
        <v>45519</v>
      </c>
      <c r="C23" s="13" t="str">
        <f t="shared" si="12"/>
        <v>木</v>
      </c>
      <c r="D23" s="13" t="str">
        <f t="shared" si="14"/>
        <v/>
      </c>
      <c r="E23" s="20"/>
      <c r="F23" s="20"/>
      <c r="G23" s="61"/>
      <c r="H23" s="61"/>
      <c r="I23" s="61"/>
      <c r="J23" s="17">
        <f t="shared" si="3"/>
        <v>0</v>
      </c>
      <c r="K23" s="17">
        <f t="shared" si="1"/>
        <v>0</v>
      </c>
      <c r="L23" s="17">
        <f t="shared" si="1"/>
        <v>0</v>
      </c>
      <c r="M23" s="17">
        <f t="shared" si="4"/>
        <v>0</v>
      </c>
      <c r="N23" s="17">
        <f t="shared" si="5"/>
        <v>0</v>
      </c>
      <c r="O23" s="17">
        <f t="shared" si="6"/>
        <v>0</v>
      </c>
      <c r="P23" s="17">
        <f t="shared" si="7"/>
        <v>0</v>
      </c>
      <c r="Q23" s="17">
        <f t="shared" si="8"/>
        <v>0</v>
      </c>
      <c r="R23" s="17" t="str">
        <f ca="1">IF(C23&lt;&gt;"土", "", SUM(OFFSET(Q23,-6,0):Q23))</f>
        <v/>
      </c>
      <c r="S23" s="17" t="str">
        <f t="shared" ca="1" si="9"/>
        <v/>
      </c>
      <c r="T23" s="17">
        <f t="shared" si="10"/>
        <v>0</v>
      </c>
      <c r="U23" s="38"/>
      <c r="V23" s="17">
        <f t="shared" si="11"/>
        <v>0</v>
      </c>
      <c r="W23" s="17">
        <f t="shared" si="15"/>
        <v>0</v>
      </c>
      <c r="X23" s="23"/>
    </row>
    <row r="24" spans="2:24">
      <c r="B24" s="19">
        <f t="shared" si="13"/>
        <v>45520</v>
      </c>
      <c r="C24" s="13" t="str">
        <f t="shared" si="12"/>
        <v>金</v>
      </c>
      <c r="D24" s="13" t="str">
        <f t="shared" si="14"/>
        <v/>
      </c>
      <c r="E24" s="20"/>
      <c r="F24" s="20"/>
      <c r="G24" s="61"/>
      <c r="H24" s="61"/>
      <c r="I24" s="61"/>
      <c r="J24" s="17">
        <f t="shared" si="3"/>
        <v>0</v>
      </c>
      <c r="K24" s="17">
        <f t="shared" si="1"/>
        <v>0</v>
      </c>
      <c r="L24" s="17">
        <f t="shared" si="1"/>
        <v>0</v>
      </c>
      <c r="M24" s="17">
        <f t="shared" si="4"/>
        <v>0</v>
      </c>
      <c r="N24" s="17">
        <f t="shared" si="5"/>
        <v>0</v>
      </c>
      <c r="O24" s="17">
        <f t="shared" si="6"/>
        <v>0</v>
      </c>
      <c r="P24" s="17">
        <f t="shared" si="7"/>
        <v>0</v>
      </c>
      <c r="Q24" s="17">
        <f t="shared" si="8"/>
        <v>0</v>
      </c>
      <c r="R24" s="17" t="str">
        <f ca="1">IF(C24&lt;&gt;"土", "", SUM(OFFSET(Q24,-6,0):Q24))</f>
        <v/>
      </c>
      <c r="S24" s="17" t="str">
        <f t="shared" ca="1" si="9"/>
        <v/>
      </c>
      <c r="T24" s="17">
        <f t="shared" si="10"/>
        <v>0</v>
      </c>
      <c r="U24" s="38"/>
      <c r="V24" s="17">
        <f t="shared" si="11"/>
        <v>0</v>
      </c>
      <c r="W24" s="17">
        <f t="shared" si="15"/>
        <v>0</v>
      </c>
      <c r="X24" s="23"/>
    </row>
    <row r="25" spans="2:24">
      <c r="B25" s="19">
        <f t="shared" si="13"/>
        <v>45521</v>
      </c>
      <c r="C25" s="13" t="str">
        <f t="shared" si="12"/>
        <v>土</v>
      </c>
      <c r="D25" s="13" t="str">
        <f t="shared" si="14"/>
        <v/>
      </c>
      <c r="E25" s="20"/>
      <c r="F25" s="20"/>
      <c r="G25" s="61"/>
      <c r="H25" s="61"/>
      <c r="I25" s="61"/>
      <c r="J25" s="17">
        <f t="shared" si="3"/>
        <v>0</v>
      </c>
      <c r="K25" s="17">
        <f t="shared" si="3"/>
        <v>0</v>
      </c>
      <c r="L25" s="17">
        <f t="shared" si="3"/>
        <v>0</v>
      </c>
      <c r="M25" s="17">
        <f t="shared" si="4"/>
        <v>0</v>
      </c>
      <c r="N25" s="17">
        <f t="shared" si="5"/>
        <v>0</v>
      </c>
      <c r="O25" s="17">
        <f t="shared" si="6"/>
        <v>0</v>
      </c>
      <c r="P25" s="17">
        <f t="shared" si="7"/>
        <v>0</v>
      </c>
      <c r="Q25" s="17">
        <f t="shared" si="8"/>
        <v>0</v>
      </c>
      <c r="R25" s="17">
        <f ca="1">IF(C25&lt;&gt;"土", "", SUM(OFFSET(Q25,-6,0):Q25))</f>
        <v>0</v>
      </c>
      <c r="S25" s="17">
        <f t="shared" ca="1" si="9"/>
        <v>0</v>
      </c>
      <c r="T25" s="17">
        <f t="shared" si="10"/>
        <v>0</v>
      </c>
      <c r="U25" s="38"/>
      <c r="V25" s="17">
        <f t="shared" si="11"/>
        <v>0</v>
      </c>
      <c r="W25" s="17">
        <f t="shared" si="15"/>
        <v>0</v>
      </c>
      <c r="X25" s="23"/>
    </row>
    <row r="26" spans="2:24">
      <c r="B26" s="19">
        <f t="shared" si="13"/>
        <v>45522</v>
      </c>
      <c r="C26" s="13" t="str">
        <f t="shared" si="12"/>
        <v>日</v>
      </c>
      <c r="D26" s="13">
        <f t="shared" si="14"/>
        <v>1</v>
      </c>
      <c r="E26" s="20"/>
      <c r="F26" s="20"/>
      <c r="G26" s="61"/>
      <c r="H26" s="61"/>
      <c r="I26" s="61"/>
      <c r="J26" s="17">
        <f t="shared" si="3"/>
        <v>0</v>
      </c>
      <c r="K26" s="17">
        <f t="shared" si="3"/>
        <v>0</v>
      </c>
      <c r="L26" s="17">
        <f t="shared" si="3"/>
        <v>0</v>
      </c>
      <c r="M26" s="17">
        <f t="shared" si="4"/>
        <v>0</v>
      </c>
      <c r="N26" s="17">
        <f t="shared" si="5"/>
        <v>0</v>
      </c>
      <c r="O26" s="17">
        <f t="shared" si="6"/>
        <v>0</v>
      </c>
      <c r="P26" s="17">
        <f t="shared" si="7"/>
        <v>0</v>
      </c>
      <c r="Q26" s="17">
        <f t="shared" si="8"/>
        <v>0</v>
      </c>
      <c r="R26" s="17" t="str">
        <f ca="1">IF(C26&lt;&gt;"土", "", SUM(OFFSET(Q26,-6,0):Q26))</f>
        <v/>
      </c>
      <c r="S26" s="17" t="str">
        <f t="shared" ca="1" si="9"/>
        <v/>
      </c>
      <c r="T26" s="17">
        <f t="shared" si="10"/>
        <v>0</v>
      </c>
      <c r="U26" s="38"/>
      <c r="V26" s="17">
        <f t="shared" si="11"/>
        <v>0</v>
      </c>
      <c r="W26" s="17">
        <f t="shared" si="15"/>
        <v>0</v>
      </c>
      <c r="X26" s="23"/>
    </row>
    <row r="27" spans="2:24">
      <c r="B27" s="19">
        <f t="shared" si="13"/>
        <v>45523</v>
      </c>
      <c r="C27" s="13" t="str">
        <f t="shared" si="12"/>
        <v>月</v>
      </c>
      <c r="D27" s="13" t="str">
        <f t="shared" si="14"/>
        <v/>
      </c>
      <c r="E27" s="20"/>
      <c r="F27" s="20"/>
      <c r="G27" s="61"/>
      <c r="H27" s="61"/>
      <c r="I27" s="61"/>
      <c r="J27" s="17">
        <f t="shared" si="3"/>
        <v>0</v>
      </c>
      <c r="K27" s="17">
        <f t="shared" si="3"/>
        <v>0</v>
      </c>
      <c r="L27" s="17">
        <f t="shared" si="3"/>
        <v>0</v>
      </c>
      <c r="M27" s="17">
        <f t="shared" si="4"/>
        <v>0</v>
      </c>
      <c r="N27" s="17">
        <f t="shared" si="5"/>
        <v>0</v>
      </c>
      <c r="O27" s="17">
        <f t="shared" si="6"/>
        <v>0</v>
      </c>
      <c r="P27" s="17">
        <f t="shared" si="7"/>
        <v>0</v>
      </c>
      <c r="Q27" s="17">
        <f t="shared" si="8"/>
        <v>0</v>
      </c>
      <c r="R27" s="17" t="str">
        <f ca="1">IF(C27&lt;&gt;"土", "", SUM(OFFSET(Q27,-6,0):Q27))</f>
        <v/>
      </c>
      <c r="S27" s="17" t="str">
        <f t="shared" ca="1" si="9"/>
        <v/>
      </c>
      <c r="T27" s="17">
        <f t="shared" si="10"/>
        <v>0</v>
      </c>
      <c r="U27" s="38"/>
      <c r="V27" s="17">
        <f t="shared" si="11"/>
        <v>0</v>
      </c>
      <c r="W27" s="17">
        <f t="shared" si="15"/>
        <v>0</v>
      </c>
      <c r="X27" s="23"/>
    </row>
    <row r="28" spans="2:24">
      <c r="B28" s="19">
        <f t="shared" si="13"/>
        <v>45524</v>
      </c>
      <c r="C28" s="13" t="str">
        <f t="shared" si="12"/>
        <v>火</v>
      </c>
      <c r="D28" s="13" t="str">
        <f t="shared" si="14"/>
        <v/>
      </c>
      <c r="E28" s="20"/>
      <c r="F28" s="20"/>
      <c r="G28" s="61"/>
      <c r="H28" s="61"/>
      <c r="I28" s="61"/>
      <c r="J28" s="17">
        <f t="shared" si="3"/>
        <v>0</v>
      </c>
      <c r="K28" s="17">
        <f t="shared" si="3"/>
        <v>0</v>
      </c>
      <c r="L28" s="17">
        <f t="shared" si="3"/>
        <v>0</v>
      </c>
      <c r="M28" s="17">
        <f t="shared" si="4"/>
        <v>0</v>
      </c>
      <c r="N28" s="17">
        <f t="shared" si="5"/>
        <v>0</v>
      </c>
      <c r="O28" s="17">
        <f t="shared" si="6"/>
        <v>0</v>
      </c>
      <c r="P28" s="17">
        <f t="shared" si="7"/>
        <v>0</v>
      </c>
      <c r="Q28" s="17">
        <f t="shared" si="8"/>
        <v>0</v>
      </c>
      <c r="R28" s="17" t="str">
        <f ca="1">IF(C28&lt;&gt;"土", "", SUM(OFFSET(Q28,-6,0):Q28))</f>
        <v/>
      </c>
      <c r="S28" s="17" t="str">
        <f t="shared" ca="1" si="9"/>
        <v/>
      </c>
      <c r="T28" s="17">
        <f t="shared" si="10"/>
        <v>0</v>
      </c>
      <c r="U28" s="38"/>
      <c r="V28" s="17">
        <f t="shared" si="11"/>
        <v>0</v>
      </c>
      <c r="W28" s="17">
        <f t="shared" si="15"/>
        <v>0</v>
      </c>
      <c r="X28" s="23"/>
    </row>
    <row r="29" spans="2:24">
      <c r="B29" s="19">
        <f t="shared" si="13"/>
        <v>45525</v>
      </c>
      <c r="C29" s="13" t="str">
        <f t="shared" si="12"/>
        <v>水</v>
      </c>
      <c r="D29" s="13" t="str">
        <f t="shared" si="14"/>
        <v/>
      </c>
      <c r="E29" s="20"/>
      <c r="F29" s="20"/>
      <c r="G29" s="61"/>
      <c r="H29" s="61"/>
      <c r="I29" s="61"/>
      <c r="J29" s="17">
        <f t="shared" si="3"/>
        <v>0</v>
      </c>
      <c r="K29" s="17">
        <f t="shared" si="3"/>
        <v>0</v>
      </c>
      <c r="L29" s="17">
        <f t="shared" si="3"/>
        <v>0</v>
      </c>
      <c r="M29" s="17">
        <f t="shared" si="4"/>
        <v>0</v>
      </c>
      <c r="N29" s="17">
        <f t="shared" si="5"/>
        <v>0</v>
      </c>
      <c r="O29" s="17">
        <f t="shared" si="6"/>
        <v>0</v>
      </c>
      <c r="P29" s="17">
        <f t="shared" si="7"/>
        <v>0</v>
      </c>
      <c r="Q29" s="17">
        <f t="shared" si="8"/>
        <v>0</v>
      </c>
      <c r="R29" s="17" t="str">
        <f ca="1">IF(C29&lt;&gt;"土", "", SUM(OFFSET(Q29,-6,0):Q29))</f>
        <v/>
      </c>
      <c r="S29" s="17" t="str">
        <f t="shared" ca="1" si="9"/>
        <v/>
      </c>
      <c r="T29" s="17">
        <f t="shared" si="10"/>
        <v>0</v>
      </c>
      <c r="U29" s="38"/>
      <c r="V29" s="17">
        <f t="shared" si="11"/>
        <v>0</v>
      </c>
      <c r="W29" s="17">
        <f t="shared" si="15"/>
        <v>0</v>
      </c>
      <c r="X29" s="23"/>
    </row>
    <row r="30" spans="2:24">
      <c r="B30" s="19">
        <f t="shared" si="13"/>
        <v>45526</v>
      </c>
      <c r="C30" s="13" t="str">
        <f t="shared" si="12"/>
        <v>木</v>
      </c>
      <c r="D30" s="13" t="str">
        <f t="shared" si="14"/>
        <v/>
      </c>
      <c r="E30" s="20"/>
      <c r="F30" s="20"/>
      <c r="G30" s="61"/>
      <c r="H30" s="61"/>
      <c r="I30" s="61"/>
      <c r="J30" s="17">
        <f t="shared" si="3"/>
        <v>0</v>
      </c>
      <c r="K30" s="17">
        <f t="shared" si="3"/>
        <v>0</v>
      </c>
      <c r="L30" s="17">
        <f t="shared" si="3"/>
        <v>0</v>
      </c>
      <c r="M30" s="17">
        <f t="shared" si="4"/>
        <v>0</v>
      </c>
      <c r="N30" s="17">
        <f t="shared" si="5"/>
        <v>0</v>
      </c>
      <c r="O30" s="17">
        <f t="shared" si="6"/>
        <v>0</v>
      </c>
      <c r="P30" s="17">
        <f t="shared" si="7"/>
        <v>0</v>
      </c>
      <c r="Q30" s="17">
        <f t="shared" si="8"/>
        <v>0</v>
      </c>
      <c r="R30" s="17" t="str">
        <f ca="1">IF(C30&lt;&gt;"土", "", SUM(OFFSET(Q30,-6,0):Q30))</f>
        <v/>
      </c>
      <c r="S30" s="17" t="str">
        <f t="shared" ca="1" si="9"/>
        <v/>
      </c>
      <c r="T30" s="17">
        <f t="shared" si="10"/>
        <v>0</v>
      </c>
      <c r="U30" s="38"/>
      <c r="V30" s="17">
        <f t="shared" si="11"/>
        <v>0</v>
      </c>
      <c r="W30" s="17">
        <f t="shared" si="15"/>
        <v>0</v>
      </c>
      <c r="X30" s="23"/>
    </row>
    <row r="31" spans="2:24">
      <c r="B31" s="19">
        <f t="shared" si="13"/>
        <v>45527</v>
      </c>
      <c r="C31" s="13" t="str">
        <f t="shared" si="12"/>
        <v>金</v>
      </c>
      <c r="D31" s="13" t="str">
        <f t="shared" si="14"/>
        <v/>
      </c>
      <c r="E31" s="20"/>
      <c r="F31" s="20"/>
      <c r="G31" s="61"/>
      <c r="H31" s="61"/>
      <c r="I31" s="61"/>
      <c r="J31" s="17">
        <f t="shared" si="3"/>
        <v>0</v>
      </c>
      <c r="K31" s="17">
        <f t="shared" si="3"/>
        <v>0</v>
      </c>
      <c r="L31" s="17">
        <f t="shared" si="3"/>
        <v>0</v>
      </c>
      <c r="M31" s="17">
        <f t="shared" si="4"/>
        <v>0</v>
      </c>
      <c r="N31" s="17">
        <f t="shared" si="5"/>
        <v>0</v>
      </c>
      <c r="O31" s="17">
        <f t="shared" si="6"/>
        <v>0</v>
      </c>
      <c r="P31" s="17">
        <f t="shared" si="7"/>
        <v>0</v>
      </c>
      <c r="Q31" s="17">
        <f t="shared" si="8"/>
        <v>0</v>
      </c>
      <c r="R31" s="17" t="str">
        <f ca="1">IF(C31&lt;&gt;"土", "", SUM(OFFSET(Q31,-6,0):Q31))</f>
        <v/>
      </c>
      <c r="S31" s="17" t="str">
        <f t="shared" ca="1" si="9"/>
        <v/>
      </c>
      <c r="T31" s="17">
        <f t="shared" si="10"/>
        <v>0</v>
      </c>
      <c r="U31" s="38"/>
      <c r="V31" s="17">
        <f t="shared" si="11"/>
        <v>0</v>
      </c>
      <c r="W31" s="17">
        <f t="shared" si="15"/>
        <v>0</v>
      </c>
      <c r="X31" s="23"/>
    </row>
    <row r="32" spans="2:24">
      <c r="B32" s="19">
        <f t="shared" si="13"/>
        <v>45528</v>
      </c>
      <c r="C32" s="13" t="str">
        <f t="shared" si="12"/>
        <v>土</v>
      </c>
      <c r="D32" s="13" t="str">
        <f t="shared" si="14"/>
        <v/>
      </c>
      <c r="E32" s="20"/>
      <c r="F32" s="20"/>
      <c r="G32" s="61"/>
      <c r="H32" s="61"/>
      <c r="I32" s="61"/>
      <c r="J32" s="17">
        <f t="shared" si="3"/>
        <v>0</v>
      </c>
      <c r="K32" s="17">
        <f t="shared" si="3"/>
        <v>0</v>
      </c>
      <c r="L32" s="17">
        <f t="shared" si="3"/>
        <v>0</v>
      </c>
      <c r="M32" s="17">
        <f t="shared" si="4"/>
        <v>0</v>
      </c>
      <c r="N32" s="17">
        <f t="shared" si="5"/>
        <v>0</v>
      </c>
      <c r="O32" s="17">
        <f t="shared" si="6"/>
        <v>0</v>
      </c>
      <c r="P32" s="17">
        <f t="shared" si="7"/>
        <v>0</v>
      </c>
      <c r="Q32" s="17">
        <f t="shared" si="8"/>
        <v>0</v>
      </c>
      <c r="R32" s="17">
        <f ca="1">IF(C32&lt;&gt;"土", "", SUM(OFFSET(Q32,-6,0):Q32))</f>
        <v>0</v>
      </c>
      <c r="S32" s="17">
        <f t="shared" ca="1" si="9"/>
        <v>0</v>
      </c>
      <c r="T32" s="17">
        <f t="shared" si="10"/>
        <v>0</v>
      </c>
      <c r="U32" s="38"/>
      <c r="V32" s="17">
        <f t="shared" si="11"/>
        <v>0</v>
      </c>
      <c r="W32" s="17">
        <f t="shared" si="15"/>
        <v>0</v>
      </c>
      <c r="X32" s="23"/>
    </row>
    <row r="33" spans="2:24">
      <c r="B33" s="19">
        <f t="shared" si="13"/>
        <v>45529</v>
      </c>
      <c r="C33" s="13" t="str">
        <f t="shared" si="12"/>
        <v>日</v>
      </c>
      <c r="D33" s="13">
        <f t="shared" si="14"/>
        <v>1</v>
      </c>
      <c r="E33" s="20"/>
      <c r="F33" s="20"/>
      <c r="G33" s="61"/>
      <c r="H33" s="61"/>
      <c r="I33" s="61"/>
      <c r="J33" s="17">
        <f t="shared" si="3"/>
        <v>0</v>
      </c>
      <c r="K33" s="17">
        <f t="shared" si="3"/>
        <v>0</v>
      </c>
      <c r="L33" s="17">
        <f t="shared" si="3"/>
        <v>0</v>
      </c>
      <c r="M33" s="17">
        <f t="shared" si="4"/>
        <v>0</v>
      </c>
      <c r="N33" s="17">
        <f t="shared" si="5"/>
        <v>0</v>
      </c>
      <c r="O33" s="17">
        <f t="shared" si="6"/>
        <v>0</v>
      </c>
      <c r="P33" s="17">
        <f t="shared" si="7"/>
        <v>0</v>
      </c>
      <c r="Q33" s="17">
        <f t="shared" si="8"/>
        <v>0</v>
      </c>
      <c r="R33" s="17" t="str">
        <f ca="1">IF(C33&lt;&gt;"土", "", SUM(OFFSET(Q33,-6,0):Q33))</f>
        <v/>
      </c>
      <c r="S33" s="17" t="str">
        <f t="shared" ca="1" si="9"/>
        <v/>
      </c>
      <c r="T33" s="17">
        <f t="shared" si="10"/>
        <v>0</v>
      </c>
      <c r="U33" s="38"/>
      <c r="V33" s="17">
        <f t="shared" si="11"/>
        <v>0</v>
      </c>
      <c r="W33" s="17">
        <f t="shared" si="15"/>
        <v>0</v>
      </c>
      <c r="X33" s="23"/>
    </row>
    <row r="34" spans="2:24">
      <c r="B34" s="19">
        <f t="shared" si="13"/>
        <v>45530</v>
      </c>
      <c r="C34" s="13" t="str">
        <f t="shared" si="12"/>
        <v>月</v>
      </c>
      <c r="D34" s="13" t="str">
        <f t="shared" si="14"/>
        <v/>
      </c>
      <c r="E34" s="20"/>
      <c r="F34" s="20"/>
      <c r="G34" s="61"/>
      <c r="H34" s="61"/>
      <c r="I34" s="61"/>
      <c r="J34" s="17">
        <f t="shared" si="3"/>
        <v>0</v>
      </c>
      <c r="K34" s="17">
        <f t="shared" si="3"/>
        <v>0</v>
      </c>
      <c r="L34" s="17">
        <f t="shared" si="3"/>
        <v>0</v>
      </c>
      <c r="M34" s="17">
        <f t="shared" si="4"/>
        <v>0</v>
      </c>
      <c r="N34" s="17">
        <f t="shared" si="5"/>
        <v>0</v>
      </c>
      <c r="O34" s="17">
        <f t="shared" si="6"/>
        <v>0</v>
      </c>
      <c r="P34" s="17">
        <f t="shared" si="7"/>
        <v>0</v>
      </c>
      <c r="Q34" s="17">
        <f t="shared" si="8"/>
        <v>0</v>
      </c>
      <c r="R34" s="17" t="str">
        <f ca="1">IF(C34&lt;&gt;"土", "", SUM(OFFSET(Q34,-6,0):Q34))</f>
        <v/>
      </c>
      <c r="S34" s="17" t="str">
        <f t="shared" ca="1" si="9"/>
        <v/>
      </c>
      <c r="T34" s="17">
        <f t="shared" si="10"/>
        <v>0</v>
      </c>
      <c r="U34" s="38"/>
      <c r="V34" s="17">
        <f t="shared" si="11"/>
        <v>0</v>
      </c>
      <c r="W34" s="17">
        <f t="shared" si="15"/>
        <v>0</v>
      </c>
      <c r="X34" s="23"/>
    </row>
    <row r="35" spans="2:24">
      <c r="B35" s="19">
        <f t="shared" si="13"/>
        <v>45531</v>
      </c>
      <c r="C35" s="13" t="str">
        <f t="shared" si="12"/>
        <v>火</v>
      </c>
      <c r="D35" s="13" t="str">
        <f t="shared" si="14"/>
        <v/>
      </c>
      <c r="E35" s="20"/>
      <c r="F35" s="20"/>
      <c r="G35" s="61"/>
      <c r="H35" s="61"/>
      <c r="I35" s="61"/>
      <c r="J35" s="17">
        <f t="shared" si="3"/>
        <v>0</v>
      </c>
      <c r="K35" s="17">
        <f t="shared" si="3"/>
        <v>0</v>
      </c>
      <c r="L35" s="17">
        <f t="shared" si="3"/>
        <v>0</v>
      </c>
      <c r="M35" s="17">
        <f t="shared" si="4"/>
        <v>0</v>
      </c>
      <c r="N35" s="17">
        <f t="shared" si="5"/>
        <v>0</v>
      </c>
      <c r="O35" s="17">
        <f t="shared" si="6"/>
        <v>0</v>
      </c>
      <c r="P35" s="17">
        <f t="shared" si="7"/>
        <v>0</v>
      </c>
      <c r="Q35" s="17">
        <f t="shared" si="8"/>
        <v>0</v>
      </c>
      <c r="R35" s="17" t="str">
        <f ca="1">IF(C35&lt;&gt;"土", "", SUM(OFFSET(Q35,-6,0):Q35))</f>
        <v/>
      </c>
      <c r="S35" s="17" t="str">
        <f t="shared" ca="1" si="9"/>
        <v/>
      </c>
      <c r="T35" s="17">
        <f t="shared" si="10"/>
        <v>0</v>
      </c>
      <c r="U35" s="38"/>
      <c r="V35" s="17">
        <f t="shared" si="11"/>
        <v>0</v>
      </c>
      <c r="W35" s="17">
        <f t="shared" si="15"/>
        <v>0</v>
      </c>
      <c r="X35" s="23"/>
    </row>
    <row r="36" spans="2:24">
      <c r="B36" s="19">
        <f t="shared" si="13"/>
        <v>45532</v>
      </c>
      <c r="C36" s="13" t="str">
        <f t="shared" si="12"/>
        <v>水</v>
      </c>
      <c r="D36" s="13" t="str">
        <f t="shared" si="14"/>
        <v/>
      </c>
      <c r="E36" s="20"/>
      <c r="F36" s="20"/>
      <c r="G36" s="61"/>
      <c r="H36" s="61"/>
      <c r="I36" s="61"/>
      <c r="J36" s="17">
        <f t="shared" si="3"/>
        <v>0</v>
      </c>
      <c r="K36" s="17">
        <f t="shared" si="3"/>
        <v>0</v>
      </c>
      <c r="L36" s="17">
        <f t="shared" si="3"/>
        <v>0</v>
      </c>
      <c r="M36" s="17">
        <f t="shared" si="4"/>
        <v>0</v>
      </c>
      <c r="N36" s="17">
        <f t="shared" si="5"/>
        <v>0</v>
      </c>
      <c r="O36" s="17">
        <f t="shared" si="6"/>
        <v>0</v>
      </c>
      <c r="P36" s="17">
        <f t="shared" si="7"/>
        <v>0</v>
      </c>
      <c r="Q36" s="17">
        <f t="shared" si="8"/>
        <v>0</v>
      </c>
      <c r="R36" s="17" t="str">
        <f ca="1">IF(C36&lt;&gt;"土", "", SUM(OFFSET(Q36,-6,0):Q36))</f>
        <v/>
      </c>
      <c r="S36" s="17" t="str">
        <f t="shared" ca="1" si="9"/>
        <v/>
      </c>
      <c r="T36" s="17">
        <f t="shared" si="10"/>
        <v>0</v>
      </c>
      <c r="U36" s="38"/>
      <c r="V36" s="17">
        <f t="shared" si="11"/>
        <v>0</v>
      </c>
      <c r="W36" s="17">
        <f t="shared" si="15"/>
        <v>0</v>
      </c>
      <c r="X36" s="23"/>
    </row>
    <row r="37" spans="2:24">
      <c r="B37" s="19">
        <f t="shared" si="13"/>
        <v>45533</v>
      </c>
      <c r="C37" s="13" t="str">
        <f t="shared" si="12"/>
        <v>木</v>
      </c>
      <c r="D37" s="13" t="str">
        <f t="shared" si="14"/>
        <v/>
      </c>
      <c r="E37" s="20"/>
      <c r="F37" s="20"/>
      <c r="G37" s="61"/>
      <c r="H37" s="61"/>
      <c r="I37" s="61"/>
      <c r="J37" s="17">
        <f t="shared" si="3"/>
        <v>0</v>
      </c>
      <c r="K37" s="17">
        <f t="shared" si="3"/>
        <v>0</v>
      </c>
      <c r="L37" s="17">
        <f t="shared" si="3"/>
        <v>0</v>
      </c>
      <c r="M37" s="17">
        <f t="shared" si="4"/>
        <v>0</v>
      </c>
      <c r="N37" s="17">
        <f t="shared" si="5"/>
        <v>0</v>
      </c>
      <c r="O37" s="17">
        <f t="shared" si="6"/>
        <v>0</v>
      </c>
      <c r="P37" s="17">
        <f t="shared" si="7"/>
        <v>0</v>
      </c>
      <c r="Q37" s="17">
        <f t="shared" si="8"/>
        <v>0</v>
      </c>
      <c r="R37" s="17" t="str">
        <f ca="1">IF(C37&lt;&gt;"土", "", SUM(OFFSET(Q37,-6,0):Q37))</f>
        <v/>
      </c>
      <c r="S37" s="17" t="str">
        <f t="shared" ca="1" si="9"/>
        <v/>
      </c>
      <c r="T37" s="17">
        <f t="shared" si="10"/>
        <v>0</v>
      </c>
      <c r="U37" s="38"/>
      <c r="V37" s="17">
        <f t="shared" si="11"/>
        <v>0</v>
      </c>
      <c r="W37" s="17">
        <f t="shared" si="15"/>
        <v>0</v>
      </c>
      <c r="X37" s="23"/>
    </row>
    <row r="38" spans="2:24">
      <c r="B38" s="19">
        <f t="shared" si="13"/>
        <v>45534</v>
      </c>
      <c r="C38" s="13" t="str">
        <f t="shared" si="12"/>
        <v>金</v>
      </c>
      <c r="D38" s="13" t="str">
        <f t="shared" si="14"/>
        <v/>
      </c>
      <c r="E38" s="20"/>
      <c r="F38" s="20"/>
      <c r="G38" s="61"/>
      <c r="H38" s="61"/>
      <c r="I38" s="61"/>
      <c r="J38" s="17">
        <f t="shared" si="3"/>
        <v>0</v>
      </c>
      <c r="K38" s="17">
        <f t="shared" si="3"/>
        <v>0</v>
      </c>
      <c r="L38" s="17">
        <f t="shared" si="3"/>
        <v>0</v>
      </c>
      <c r="M38" s="17">
        <f t="shared" si="4"/>
        <v>0</v>
      </c>
      <c r="N38" s="17">
        <f t="shared" si="5"/>
        <v>0</v>
      </c>
      <c r="O38" s="17">
        <f t="shared" si="6"/>
        <v>0</v>
      </c>
      <c r="P38" s="17">
        <f t="shared" si="7"/>
        <v>0</v>
      </c>
      <c r="Q38" s="17">
        <f t="shared" si="8"/>
        <v>0</v>
      </c>
      <c r="R38" s="17" t="str">
        <f ca="1">IF(C38&lt;&gt;"土", "", SUM(OFFSET(Q38,-6,0):Q38))</f>
        <v/>
      </c>
      <c r="S38" s="17" t="str">
        <f t="shared" ca="1" si="9"/>
        <v/>
      </c>
      <c r="T38" s="17">
        <f t="shared" si="10"/>
        <v>0</v>
      </c>
      <c r="U38" s="38"/>
      <c r="V38" s="17">
        <f t="shared" si="11"/>
        <v>0</v>
      </c>
      <c r="W38" s="17">
        <f t="shared" si="15"/>
        <v>0</v>
      </c>
      <c r="X38" s="23"/>
    </row>
    <row r="39" spans="2:24">
      <c r="B39" s="19">
        <f t="shared" si="13"/>
        <v>45535</v>
      </c>
      <c r="C39" s="31" t="str">
        <f t="shared" si="12"/>
        <v>土</v>
      </c>
      <c r="D39" s="31" t="str">
        <f t="shared" si="14"/>
        <v/>
      </c>
      <c r="E39" s="20"/>
      <c r="F39" s="20"/>
      <c r="G39" s="61"/>
      <c r="H39" s="61"/>
      <c r="I39" s="61"/>
      <c r="J39" s="17">
        <f t="shared" si="3"/>
        <v>0</v>
      </c>
      <c r="K39" s="17">
        <f t="shared" si="3"/>
        <v>0</v>
      </c>
      <c r="L39" s="17">
        <f t="shared" si="3"/>
        <v>0</v>
      </c>
      <c r="M39" s="32">
        <f t="shared" si="4"/>
        <v>0</v>
      </c>
      <c r="N39" s="32">
        <f t="shared" si="5"/>
        <v>0</v>
      </c>
      <c r="O39" s="32">
        <f t="shared" si="6"/>
        <v>0</v>
      </c>
      <c r="P39" s="33">
        <f t="shared" si="7"/>
        <v>0</v>
      </c>
      <c r="Q39" s="32">
        <f t="shared" si="8"/>
        <v>0</v>
      </c>
      <c r="R39" s="32">
        <f ca="1">IF(C39&lt;&gt;"土", "", SUM(OFFSET(Q39,-6,0):Q39))</f>
        <v>0</v>
      </c>
      <c r="S39" s="32">
        <f t="shared" ca="1" si="9"/>
        <v>0</v>
      </c>
      <c r="T39" s="32">
        <f t="shared" si="10"/>
        <v>0</v>
      </c>
      <c r="U39" s="39"/>
      <c r="V39" s="32">
        <f t="shared" si="11"/>
        <v>0</v>
      </c>
      <c r="W39" s="32">
        <f t="shared" si="15"/>
        <v>0</v>
      </c>
      <c r="X39" s="23"/>
    </row>
    <row r="40" spans="2:24">
      <c r="B40" s="8"/>
      <c r="C40" s="8"/>
      <c r="D40" s="8">
        <f>COUNT(D9:D39)</f>
        <v>4</v>
      </c>
      <c r="E40" s="8">
        <f>SUM(E9:E39)</f>
        <v>0</v>
      </c>
      <c r="F40" s="8">
        <f>COUNTA(F9:F39)</f>
        <v>0</v>
      </c>
      <c r="G40" s="8">
        <f>COUNT(G9:G39)</f>
        <v>3</v>
      </c>
      <c r="H40" s="8"/>
      <c r="I40" s="17"/>
      <c r="J40" s="8"/>
      <c r="K40" s="8"/>
      <c r="L40" s="17">
        <f>SUM(L9:L39)</f>
        <v>0.10416666666666666</v>
      </c>
      <c r="M40" s="17">
        <f>SUM(M9:M38)</f>
        <v>1.59375</v>
      </c>
      <c r="N40" s="17">
        <f t="shared" ref="N40:W40" si="16">SUM(N9:N39)</f>
        <v>0</v>
      </c>
      <c r="O40" s="25">
        <f t="shared" si="16"/>
        <v>0.9375</v>
      </c>
      <c r="P40" s="32">
        <f t="shared" si="16"/>
        <v>6.2499999999999944E-2</v>
      </c>
      <c r="Q40" s="32">
        <f t="shared" si="16"/>
        <v>1</v>
      </c>
      <c r="R40" s="17"/>
      <c r="S40" s="17">
        <f t="shared" ca="1" si="16"/>
        <v>0</v>
      </c>
      <c r="T40" s="17">
        <f t="shared" si="16"/>
        <v>0.59375000000000022</v>
      </c>
      <c r="U40" s="26">
        <f ca="1">MAX( SUM(S40:T40)-VALUE("60:00"), 0 )</f>
        <v>0</v>
      </c>
      <c r="V40" s="17">
        <f t="shared" si="16"/>
        <v>0.1659722222222223</v>
      </c>
      <c r="W40" s="17">
        <f t="shared" si="16"/>
        <v>0</v>
      </c>
      <c r="X40" s="8"/>
    </row>
    <row r="41" spans="2:24">
      <c r="E41" s="24" t="s">
        <v>21</v>
      </c>
      <c r="F41" s="24" t="s">
        <v>22</v>
      </c>
      <c r="G41" s="24" t="s">
        <v>23</v>
      </c>
      <c r="H41" s="24"/>
      <c r="I41" s="24"/>
      <c r="J41" s="24"/>
      <c r="L41" s="27"/>
      <c r="Q41" s="27"/>
    </row>
    <row r="42" spans="2:24">
      <c r="P42" s="24"/>
      <c r="Q42" s="24"/>
      <c r="R42" s="24"/>
      <c r="S42" s="24"/>
    </row>
    <row r="44" spans="2:24">
      <c r="B44" s="6" t="s">
        <v>18</v>
      </c>
      <c r="C44" s="7"/>
      <c r="D44" s="31"/>
      <c r="E44" s="31"/>
      <c r="F44" s="31"/>
      <c r="G44" s="31"/>
      <c r="H44" s="31"/>
      <c r="I44" s="31"/>
      <c r="J44" s="31"/>
      <c r="K44" s="31"/>
      <c r="L44" s="31"/>
      <c r="M44" s="31"/>
      <c r="N44" s="31" t="s">
        <v>19</v>
      </c>
      <c r="O44" s="31" t="s">
        <v>2</v>
      </c>
      <c r="P44" s="31" t="s">
        <v>2</v>
      </c>
      <c r="Q44" s="31"/>
      <c r="R44" s="31"/>
      <c r="S44" s="31" t="s">
        <v>0</v>
      </c>
      <c r="T44" s="31" t="s">
        <v>0</v>
      </c>
      <c r="U44" s="31" t="s">
        <v>1</v>
      </c>
      <c r="V44" s="31" t="s">
        <v>1</v>
      </c>
      <c r="W44" s="31" t="s">
        <v>34</v>
      </c>
      <c r="X44" s="31"/>
    </row>
    <row r="45" spans="2:24">
      <c r="B45" s="8" t="s">
        <v>8</v>
      </c>
      <c r="C45" s="8"/>
      <c r="D45" s="13">
        <v>1</v>
      </c>
      <c r="E45" s="13" t="s">
        <v>17</v>
      </c>
      <c r="F45" s="13" t="s">
        <v>24</v>
      </c>
      <c r="G45" s="13"/>
      <c r="H45" s="13"/>
      <c r="I45" s="13"/>
      <c r="J45" s="13" t="s">
        <v>5</v>
      </c>
      <c r="K45" s="13" t="s">
        <v>5</v>
      </c>
      <c r="L45" s="13" t="s">
        <v>5</v>
      </c>
      <c r="M45" s="31"/>
      <c r="N45" s="31"/>
      <c r="O45" s="31"/>
      <c r="P45" s="31"/>
      <c r="Q45" s="31"/>
      <c r="R45" s="31"/>
      <c r="S45" s="31"/>
      <c r="T45" s="31"/>
      <c r="U45" s="31"/>
      <c r="V45" s="31"/>
      <c r="W45" s="13"/>
      <c r="X45" s="13" t="s">
        <v>20</v>
      </c>
    </row>
  </sheetData>
  <phoneticPr fontId="1"/>
  <conditionalFormatting sqref="C9:D38 C39">
    <cfRule type="cellIs" dxfId="23" priority="1" operator="equal">
      <formula>"日"</formula>
    </cfRule>
    <cfRule type="cellIs" dxfId="22" priority="2" operator="equal">
      <formula>"土"</formula>
    </cfRule>
  </conditionalFormatting>
  <pageMargins left="0.7" right="0.7" top="0.75" bottom="0.75" header="0.3" footer="0.3"/>
  <pageSetup paperSize="9" orientation="portrait"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793DB0-FB79-4038-8835-34567CAC7488}">
  <dimension ref="B2:Y45"/>
  <sheetViews>
    <sheetView tabSelected="1" workbookViewId="0">
      <selection activeCell="S2" sqref="S2"/>
    </sheetView>
  </sheetViews>
  <sheetFormatPr defaultRowHeight="15.75"/>
  <cols>
    <col min="1" max="1" width="2.125" style="3" customWidth="1"/>
    <col min="2" max="2" width="19.125" style="3" customWidth="1"/>
    <col min="3" max="3" width="6.875" style="3" customWidth="1"/>
    <col min="4" max="4" width="11.375" style="3" bestFit="1" customWidth="1"/>
    <col min="5" max="5" width="7.5" style="3" customWidth="1"/>
    <col min="6" max="6" width="14" style="3" bestFit="1" customWidth="1"/>
    <col min="7" max="8" width="9.625" style="3" customWidth="1"/>
    <col min="9" max="9" width="8.875" style="3" bestFit="1" customWidth="1"/>
    <col min="10" max="10" width="9.75" style="3" customWidth="1"/>
    <col min="11" max="11" width="9.125" style="3" customWidth="1"/>
    <col min="12" max="13" width="8.875" style="3" bestFit="1" customWidth="1"/>
    <col min="14" max="14" width="8.875" style="3" customWidth="1"/>
    <col min="15" max="15" width="10.375" style="3" bestFit="1" customWidth="1"/>
    <col min="16" max="16" width="8.875" style="3" customWidth="1"/>
    <col min="17" max="17" width="11.5" style="3" customWidth="1"/>
    <col min="18" max="18" width="10" style="3" bestFit="1" customWidth="1"/>
    <col min="19" max="19" width="9.125" style="3" bestFit="1" customWidth="1"/>
    <col min="20" max="20" width="9.125" style="3" customWidth="1"/>
    <col min="21" max="21" width="18" style="3" customWidth="1"/>
    <col min="22" max="22" width="7.5" style="3" customWidth="1"/>
    <col min="23" max="30" width="9" style="3"/>
    <col min="31" max="31" width="32.375" style="3" customWidth="1"/>
    <col min="32" max="16384" width="9" style="3"/>
  </cols>
  <sheetData>
    <row r="2" spans="2:25" ht="24">
      <c r="B2" s="1">
        <v>45505</v>
      </c>
      <c r="C2" s="2"/>
      <c r="D2" s="2"/>
      <c r="E2" s="3" t="s">
        <v>6</v>
      </c>
      <c r="F2" s="4">
        <f>EDATE(B2,1)-1</f>
        <v>45535</v>
      </c>
      <c r="I2" s="3" t="s">
        <v>60</v>
      </c>
      <c r="K2" s="3" t="s">
        <v>61</v>
      </c>
      <c r="M2" s="37" t="str">
        <f ca="1">RIGHT(CELL("filename",A1),LEN(CELL("filename",A1))-FIND("]",CELL("filename",A1)))</f>
        <v>ひながた</v>
      </c>
    </row>
    <row r="3" spans="2:25">
      <c r="B3" s="5">
        <f>B2</f>
        <v>45505</v>
      </c>
      <c r="C3" s="5"/>
      <c r="D3" s="5"/>
      <c r="E3" s="5" t="str">
        <f>E2</f>
        <v>締日</v>
      </c>
      <c r="F3" s="5">
        <f>F2</f>
        <v>45535</v>
      </c>
    </row>
    <row r="4" spans="2:25">
      <c r="B4" s="6" t="s">
        <v>18</v>
      </c>
      <c r="C4" s="31"/>
      <c r="D4" s="31"/>
      <c r="E4" s="31"/>
      <c r="F4" s="31"/>
      <c r="G4" s="31"/>
      <c r="H4" s="31"/>
      <c r="I4" s="31"/>
      <c r="J4" s="31"/>
      <c r="K4" s="31" t="s">
        <v>19</v>
      </c>
      <c r="L4" s="31" t="s">
        <v>2</v>
      </c>
      <c r="M4" s="31" t="s">
        <v>2</v>
      </c>
      <c r="N4" s="31"/>
      <c r="O4" s="31"/>
      <c r="P4" s="31" t="s">
        <v>0</v>
      </c>
      <c r="Q4" s="31" t="s">
        <v>0</v>
      </c>
      <c r="R4" s="31" t="s">
        <v>1</v>
      </c>
      <c r="S4" s="31" t="s">
        <v>1</v>
      </c>
      <c r="T4" s="31" t="s">
        <v>34</v>
      </c>
      <c r="U4" s="31"/>
    </row>
    <row r="5" spans="2:25">
      <c r="B5" s="8" t="s">
        <v>8</v>
      </c>
      <c r="C5" s="13"/>
      <c r="D5" s="13">
        <v>1</v>
      </c>
      <c r="E5" s="13" t="s">
        <v>17</v>
      </c>
      <c r="F5" s="13" t="s">
        <v>24</v>
      </c>
      <c r="G5" s="13" t="s">
        <v>5</v>
      </c>
      <c r="H5" s="13" t="s">
        <v>5</v>
      </c>
      <c r="I5" s="13" t="s">
        <v>5</v>
      </c>
      <c r="J5" s="31"/>
      <c r="K5" s="31"/>
      <c r="L5" s="31"/>
      <c r="M5" s="31"/>
      <c r="N5" s="31"/>
      <c r="O5" s="31"/>
      <c r="P5" s="31"/>
      <c r="Q5" s="31"/>
      <c r="R5" s="31"/>
      <c r="S5" s="31"/>
      <c r="T5" s="13"/>
      <c r="U5" s="13" t="s">
        <v>20</v>
      </c>
    </row>
    <row r="6" spans="2:25">
      <c r="H6" s="3" t="s">
        <v>73</v>
      </c>
    </row>
    <row r="7" spans="2:25" ht="47.25">
      <c r="J7" s="6" t="s">
        <v>62</v>
      </c>
      <c r="K7" s="6" t="s">
        <v>43</v>
      </c>
      <c r="L7" s="6" t="s">
        <v>35</v>
      </c>
      <c r="M7" s="6" t="s">
        <v>36</v>
      </c>
      <c r="N7" s="6" t="s">
        <v>37</v>
      </c>
      <c r="O7" s="6" t="s">
        <v>38</v>
      </c>
      <c r="P7" s="6" t="s">
        <v>39</v>
      </c>
      <c r="Q7" s="6" t="s">
        <v>40</v>
      </c>
      <c r="R7" s="6" t="s">
        <v>74</v>
      </c>
      <c r="S7" s="6" t="s">
        <v>41</v>
      </c>
      <c r="T7" s="6" t="s">
        <v>42</v>
      </c>
    </row>
    <row r="8" spans="2:25" ht="16.5" thickBot="1">
      <c r="B8" s="9" t="s">
        <v>3</v>
      </c>
      <c r="C8" s="9" t="s">
        <v>4</v>
      </c>
      <c r="D8" s="9" t="s">
        <v>33</v>
      </c>
      <c r="E8" s="9" t="s">
        <v>9</v>
      </c>
      <c r="F8" s="9" t="s">
        <v>16</v>
      </c>
      <c r="G8" s="9" t="s">
        <v>28</v>
      </c>
      <c r="H8" s="9" t="s">
        <v>27</v>
      </c>
      <c r="I8" s="9" t="s">
        <v>26</v>
      </c>
      <c r="J8" s="9"/>
      <c r="K8" s="9"/>
      <c r="L8" s="10">
        <v>0.3125</v>
      </c>
      <c r="M8" s="10">
        <v>0.33333333333333331</v>
      </c>
      <c r="N8" s="29">
        <v>0</v>
      </c>
      <c r="O8" s="28"/>
      <c r="P8" s="28"/>
      <c r="Q8" s="9"/>
      <c r="R8" s="28"/>
      <c r="S8" s="11">
        <v>0.91666666666666663</v>
      </c>
      <c r="T8" s="30"/>
      <c r="U8" s="9" t="s">
        <v>7</v>
      </c>
    </row>
    <row r="9" spans="2:25" ht="16.5" thickTop="1">
      <c r="B9" s="12">
        <f>B2</f>
        <v>45505</v>
      </c>
      <c r="C9" s="13" t="str">
        <f>TEXT(B9,"aaa")</f>
        <v>木</v>
      </c>
      <c r="D9" s="13" t="str">
        <f t="shared" ref="D9:D12" si="0">IF(C9="日",1,"")</f>
        <v/>
      </c>
      <c r="E9" s="14"/>
      <c r="F9" s="14"/>
      <c r="G9" s="15"/>
      <c r="H9" s="15"/>
      <c r="I9" s="16"/>
      <c r="J9" s="17">
        <f>IF(D9="", H9-G9-I9, 0)</f>
        <v>0</v>
      </c>
      <c r="K9" s="17">
        <f>IF( J9=0, 0, MAX($L$8-J9, 0) )</f>
        <v>0</v>
      </c>
      <c r="L9" s="17">
        <f>MIN($L$8,J9)</f>
        <v>0</v>
      </c>
      <c r="M9" s="17">
        <f>MIN(J9,$M$8)-L9</f>
        <v>0</v>
      </c>
      <c r="N9" s="17">
        <f>MIN($M$8,J9)</f>
        <v>0</v>
      </c>
      <c r="O9" s="17" t="str">
        <f ca="1">IF(C9&lt;&gt;"土", "", SUM(OFFSET(N9,-6,0):N9))</f>
        <v/>
      </c>
      <c r="P9" s="17" t="str">
        <f ca="1">IF(O9&lt;&gt;"",MAX(O9-VALUE("40:00"),0),"")</f>
        <v/>
      </c>
      <c r="Q9" s="17">
        <f>IF(J9&gt;$M$8, J9-$M$8, 0)</f>
        <v>0</v>
      </c>
      <c r="R9" s="38"/>
      <c r="S9" s="17">
        <f>IF($S$8&lt;H9,MIN(H9,"29:00")-MAX(G9,$S$8), 0)</f>
        <v>0</v>
      </c>
      <c r="T9" s="17">
        <f t="shared" ref="T9:T18" si="1">IF(D9&lt;&gt;"", H9-G9-I9, 0)</f>
        <v>0</v>
      </c>
      <c r="U9" s="18"/>
    </row>
    <row r="10" spans="2:25">
      <c r="B10" s="19">
        <f>B9+1</f>
        <v>45506</v>
      </c>
      <c r="C10" s="13" t="str">
        <f>TEXT(B10,"aaa")</f>
        <v>金</v>
      </c>
      <c r="D10" s="13" t="str">
        <f t="shared" si="0"/>
        <v/>
      </c>
      <c r="E10" s="20"/>
      <c r="F10" s="20"/>
      <c r="G10" s="21"/>
      <c r="H10" s="21"/>
      <c r="I10" s="22"/>
      <c r="J10" s="17">
        <f t="shared" ref="J10:J39" si="2">IF(D10="", H10-G10-I10, 0)</f>
        <v>0</v>
      </c>
      <c r="K10" s="17">
        <f t="shared" ref="K10:K39" si="3">IF( J10=0, 0, MAX($L$8-J10, 0) )</f>
        <v>0</v>
      </c>
      <c r="L10" s="17">
        <f t="shared" ref="L10:L39" si="4">MIN($L$8,J10)</f>
        <v>0</v>
      </c>
      <c r="M10" s="17">
        <f t="shared" ref="M10:M39" si="5">MIN(J10,$M$8)-L10</f>
        <v>0</v>
      </c>
      <c r="N10" s="17">
        <f t="shared" ref="N10:N39" si="6">MIN($M$8,J10)</f>
        <v>0</v>
      </c>
      <c r="O10" s="17" t="str">
        <f ca="1">IF(C10&lt;&gt;"土", "", SUM(OFFSET(N10,-6,0):N10))</f>
        <v/>
      </c>
      <c r="P10" s="17" t="str">
        <f t="shared" ref="P10:P39" ca="1" si="7">IF(O10&lt;&gt;"",MAX(O10-VALUE("40:00"),0),"")</f>
        <v/>
      </c>
      <c r="Q10" s="17">
        <f t="shared" ref="Q10:Q39" si="8">IF(J10&gt;$M$8, J10-$M$8, 0)</f>
        <v>0</v>
      </c>
      <c r="R10" s="38"/>
      <c r="S10" s="17">
        <f t="shared" ref="S10:S39" si="9">IF($S$8&lt;H10,MIN(H10,"29:00")-MAX(G10,$S$8), 0)</f>
        <v>0</v>
      </c>
      <c r="T10" s="17">
        <f t="shared" si="1"/>
        <v>0</v>
      </c>
      <c r="U10" s="23"/>
    </row>
    <row r="11" spans="2:25">
      <c r="B11" s="19">
        <f>B10+1</f>
        <v>45507</v>
      </c>
      <c r="C11" s="13" t="str">
        <f t="shared" ref="C11:C39" si="10">TEXT(B11,"aaa")</f>
        <v>土</v>
      </c>
      <c r="D11" s="13" t="str">
        <f t="shared" si="0"/>
        <v/>
      </c>
      <c r="E11" s="20"/>
      <c r="F11" s="20"/>
      <c r="G11" s="21"/>
      <c r="H11" s="21"/>
      <c r="I11" s="22"/>
      <c r="J11" s="17">
        <f t="shared" si="2"/>
        <v>0</v>
      </c>
      <c r="K11" s="17">
        <f t="shared" si="3"/>
        <v>0</v>
      </c>
      <c r="L11" s="17">
        <f t="shared" si="4"/>
        <v>0</v>
      </c>
      <c r="M11" s="17">
        <f t="shared" si="5"/>
        <v>0</v>
      </c>
      <c r="N11" s="17">
        <f t="shared" si="6"/>
        <v>0</v>
      </c>
      <c r="O11" s="17">
        <f ca="1">IF(C11&lt;&gt;"土", "", SUM(OFFSET(N11,-6,0):N11))</f>
        <v>0</v>
      </c>
      <c r="P11" s="17">
        <f t="shared" ca="1" si="7"/>
        <v>0</v>
      </c>
      <c r="Q11" s="17">
        <f t="shared" si="8"/>
        <v>0</v>
      </c>
      <c r="R11" s="38"/>
      <c r="S11" s="17">
        <f t="shared" si="9"/>
        <v>0</v>
      </c>
      <c r="T11" s="17">
        <f t="shared" si="1"/>
        <v>0</v>
      </c>
      <c r="U11" s="23"/>
    </row>
    <row r="12" spans="2:25">
      <c r="B12" s="19">
        <f t="shared" ref="B12:B39" si="11">B11+1</f>
        <v>45508</v>
      </c>
      <c r="C12" s="13" t="str">
        <f t="shared" si="10"/>
        <v>日</v>
      </c>
      <c r="D12" s="13">
        <f t="shared" si="0"/>
        <v>1</v>
      </c>
      <c r="E12" s="20"/>
      <c r="F12" s="20"/>
      <c r="G12" s="21"/>
      <c r="H12" s="21"/>
      <c r="I12" s="22"/>
      <c r="J12" s="17">
        <f t="shared" si="2"/>
        <v>0</v>
      </c>
      <c r="K12" s="17">
        <f t="shared" si="3"/>
        <v>0</v>
      </c>
      <c r="L12" s="17">
        <f t="shared" si="4"/>
        <v>0</v>
      </c>
      <c r="M12" s="17">
        <f t="shared" si="5"/>
        <v>0</v>
      </c>
      <c r="N12" s="17">
        <f t="shared" si="6"/>
        <v>0</v>
      </c>
      <c r="O12" s="17" t="str">
        <f ca="1">IF(C12&lt;&gt;"土", "", SUM(OFFSET(N12,-6,0):N12))</f>
        <v/>
      </c>
      <c r="P12" s="17" t="str">
        <f t="shared" ca="1" si="7"/>
        <v/>
      </c>
      <c r="Q12" s="17">
        <f t="shared" si="8"/>
        <v>0</v>
      </c>
      <c r="R12" s="38"/>
      <c r="S12" s="17">
        <f t="shared" si="9"/>
        <v>0</v>
      </c>
      <c r="T12" s="17">
        <f t="shared" si="1"/>
        <v>0</v>
      </c>
      <c r="U12" s="23"/>
    </row>
    <row r="13" spans="2:25">
      <c r="B13" s="19">
        <f t="shared" si="11"/>
        <v>45509</v>
      </c>
      <c r="C13" s="13" t="str">
        <f t="shared" si="10"/>
        <v>月</v>
      </c>
      <c r="D13" s="13" t="str">
        <f>IF(C13="日",1,"")</f>
        <v/>
      </c>
      <c r="E13" s="20"/>
      <c r="F13" s="20"/>
      <c r="G13" s="21"/>
      <c r="H13" s="21"/>
      <c r="I13" s="22"/>
      <c r="J13" s="17">
        <f t="shared" si="2"/>
        <v>0</v>
      </c>
      <c r="K13" s="17">
        <f t="shared" si="3"/>
        <v>0</v>
      </c>
      <c r="L13" s="17">
        <f t="shared" si="4"/>
        <v>0</v>
      </c>
      <c r="M13" s="17">
        <f t="shared" si="5"/>
        <v>0</v>
      </c>
      <c r="N13" s="17">
        <f t="shared" si="6"/>
        <v>0</v>
      </c>
      <c r="O13" s="17" t="str">
        <f ca="1">IF(C13&lt;&gt;"土", "", SUM(OFFSET(N13,-6,0):N13))</f>
        <v/>
      </c>
      <c r="P13" s="17" t="str">
        <f t="shared" ca="1" si="7"/>
        <v/>
      </c>
      <c r="Q13" s="17">
        <f t="shared" si="8"/>
        <v>0</v>
      </c>
      <c r="R13" s="38"/>
      <c r="S13" s="17">
        <f t="shared" si="9"/>
        <v>0</v>
      </c>
      <c r="T13" s="17">
        <f t="shared" si="1"/>
        <v>0</v>
      </c>
      <c r="U13" s="23"/>
    </row>
    <row r="14" spans="2:25">
      <c r="B14" s="19">
        <f t="shared" si="11"/>
        <v>45510</v>
      </c>
      <c r="C14" s="13" t="str">
        <f t="shared" si="10"/>
        <v>火</v>
      </c>
      <c r="D14" s="13" t="str">
        <f t="shared" ref="D14:D39" si="12">IF(C14="日",1,"")</f>
        <v/>
      </c>
      <c r="E14" s="20"/>
      <c r="F14" s="20"/>
      <c r="G14" s="21"/>
      <c r="H14" s="21"/>
      <c r="I14" s="22"/>
      <c r="J14" s="17">
        <f t="shared" si="2"/>
        <v>0</v>
      </c>
      <c r="K14" s="17">
        <f t="shared" si="3"/>
        <v>0</v>
      </c>
      <c r="L14" s="17">
        <f t="shared" si="4"/>
        <v>0</v>
      </c>
      <c r="M14" s="17">
        <f t="shared" si="5"/>
        <v>0</v>
      </c>
      <c r="N14" s="17">
        <f t="shared" si="6"/>
        <v>0</v>
      </c>
      <c r="O14" s="17" t="str">
        <f ca="1">IF(C14&lt;&gt;"土", "", SUM(OFFSET(N14,-6,0):N14))</f>
        <v/>
      </c>
      <c r="P14" s="17" t="str">
        <f t="shared" ca="1" si="7"/>
        <v/>
      </c>
      <c r="Q14" s="17">
        <f t="shared" si="8"/>
        <v>0</v>
      </c>
      <c r="R14" s="38"/>
      <c r="S14" s="17">
        <f t="shared" si="9"/>
        <v>0</v>
      </c>
      <c r="T14" s="17">
        <f t="shared" si="1"/>
        <v>0</v>
      </c>
      <c r="U14" s="23"/>
    </row>
    <row r="15" spans="2:25">
      <c r="B15" s="19">
        <f t="shared" si="11"/>
        <v>45511</v>
      </c>
      <c r="C15" s="13" t="str">
        <f t="shared" si="10"/>
        <v>水</v>
      </c>
      <c r="D15" s="13" t="str">
        <f t="shared" si="12"/>
        <v/>
      </c>
      <c r="E15" s="20"/>
      <c r="F15" s="20"/>
      <c r="G15" s="21"/>
      <c r="H15" s="21"/>
      <c r="I15" s="22"/>
      <c r="J15" s="17">
        <f t="shared" si="2"/>
        <v>0</v>
      </c>
      <c r="K15" s="17">
        <f t="shared" si="3"/>
        <v>0</v>
      </c>
      <c r="L15" s="17">
        <f t="shared" si="4"/>
        <v>0</v>
      </c>
      <c r="M15" s="17">
        <f t="shared" si="5"/>
        <v>0</v>
      </c>
      <c r="N15" s="17">
        <f t="shared" si="6"/>
        <v>0</v>
      </c>
      <c r="O15" s="17" t="str">
        <f ca="1">IF(C15&lt;&gt;"土", "", SUM(OFFSET(N15,-6,0):N15))</f>
        <v/>
      </c>
      <c r="P15" s="17" t="str">
        <f t="shared" ca="1" si="7"/>
        <v/>
      </c>
      <c r="Q15" s="17">
        <f t="shared" si="8"/>
        <v>0</v>
      </c>
      <c r="R15" s="38"/>
      <c r="S15" s="17">
        <f t="shared" si="9"/>
        <v>0</v>
      </c>
      <c r="T15" s="17">
        <f t="shared" si="1"/>
        <v>0</v>
      </c>
      <c r="U15" s="23"/>
      <c r="Y15" s="24"/>
    </row>
    <row r="16" spans="2:25">
      <c r="B16" s="19">
        <f t="shared" si="11"/>
        <v>45512</v>
      </c>
      <c r="C16" s="13" t="str">
        <f t="shared" si="10"/>
        <v>木</v>
      </c>
      <c r="D16" s="13" t="str">
        <f t="shared" si="12"/>
        <v/>
      </c>
      <c r="E16" s="20"/>
      <c r="F16" s="20"/>
      <c r="G16" s="21"/>
      <c r="H16" s="21"/>
      <c r="I16" s="22"/>
      <c r="J16" s="17">
        <f t="shared" si="2"/>
        <v>0</v>
      </c>
      <c r="K16" s="17">
        <f t="shared" si="3"/>
        <v>0</v>
      </c>
      <c r="L16" s="17">
        <f t="shared" si="4"/>
        <v>0</v>
      </c>
      <c r="M16" s="17">
        <f t="shared" si="5"/>
        <v>0</v>
      </c>
      <c r="N16" s="17">
        <f t="shared" si="6"/>
        <v>0</v>
      </c>
      <c r="O16" s="17" t="str">
        <f ca="1">IF(C16&lt;&gt;"土", "", SUM(OFFSET(N16,-6,0):N16))</f>
        <v/>
      </c>
      <c r="P16" s="17" t="str">
        <f t="shared" ca="1" si="7"/>
        <v/>
      </c>
      <c r="Q16" s="17">
        <f t="shared" si="8"/>
        <v>0</v>
      </c>
      <c r="R16" s="38"/>
      <c r="S16" s="17">
        <f t="shared" si="9"/>
        <v>0</v>
      </c>
      <c r="T16" s="17">
        <f t="shared" si="1"/>
        <v>0</v>
      </c>
      <c r="U16" s="23"/>
    </row>
    <row r="17" spans="2:21">
      <c r="B17" s="19">
        <f t="shared" si="11"/>
        <v>45513</v>
      </c>
      <c r="C17" s="13" t="str">
        <f t="shared" si="10"/>
        <v>金</v>
      </c>
      <c r="D17" s="13" t="str">
        <f t="shared" si="12"/>
        <v/>
      </c>
      <c r="E17" s="20"/>
      <c r="F17" s="20"/>
      <c r="G17" s="21"/>
      <c r="H17" s="21"/>
      <c r="I17" s="22"/>
      <c r="J17" s="17">
        <f t="shared" si="2"/>
        <v>0</v>
      </c>
      <c r="K17" s="17">
        <f t="shared" si="3"/>
        <v>0</v>
      </c>
      <c r="L17" s="17">
        <f t="shared" si="4"/>
        <v>0</v>
      </c>
      <c r="M17" s="17">
        <f t="shared" si="5"/>
        <v>0</v>
      </c>
      <c r="N17" s="17">
        <f t="shared" si="6"/>
        <v>0</v>
      </c>
      <c r="O17" s="17" t="str">
        <f ca="1">IF(C17&lt;&gt;"土", "", SUM(OFFSET(N17,-6,0):N17))</f>
        <v/>
      </c>
      <c r="P17" s="17" t="str">
        <f t="shared" ca="1" si="7"/>
        <v/>
      </c>
      <c r="Q17" s="17">
        <f t="shared" si="8"/>
        <v>0</v>
      </c>
      <c r="R17" s="38"/>
      <c r="S17" s="17">
        <f t="shared" si="9"/>
        <v>0</v>
      </c>
      <c r="T17" s="17">
        <f t="shared" si="1"/>
        <v>0</v>
      </c>
      <c r="U17" s="23"/>
    </row>
    <row r="18" spans="2:21">
      <c r="B18" s="19">
        <f t="shared" si="11"/>
        <v>45514</v>
      </c>
      <c r="C18" s="13" t="str">
        <f t="shared" si="10"/>
        <v>土</v>
      </c>
      <c r="D18" s="13" t="str">
        <f t="shared" si="12"/>
        <v/>
      </c>
      <c r="E18" s="20"/>
      <c r="F18" s="20"/>
      <c r="G18" s="21"/>
      <c r="H18" s="21"/>
      <c r="I18" s="22"/>
      <c r="J18" s="17">
        <f t="shared" si="2"/>
        <v>0</v>
      </c>
      <c r="K18" s="17">
        <f t="shared" si="3"/>
        <v>0</v>
      </c>
      <c r="L18" s="17">
        <f t="shared" si="4"/>
        <v>0</v>
      </c>
      <c r="M18" s="17">
        <f t="shared" si="5"/>
        <v>0</v>
      </c>
      <c r="N18" s="17">
        <f t="shared" si="6"/>
        <v>0</v>
      </c>
      <c r="O18" s="17">
        <f ca="1">IF(C18&lt;&gt;"土", "", SUM(OFFSET(N18,-6,0):N18))</f>
        <v>0</v>
      </c>
      <c r="P18" s="17">
        <f t="shared" ca="1" si="7"/>
        <v>0</v>
      </c>
      <c r="Q18" s="17">
        <f t="shared" si="8"/>
        <v>0</v>
      </c>
      <c r="R18" s="38"/>
      <c r="S18" s="17">
        <f t="shared" si="9"/>
        <v>0</v>
      </c>
      <c r="T18" s="17">
        <f t="shared" si="1"/>
        <v>0</v>
      </c>
      <c r="U18" s="23"/>
    </row>
    <row r="19" spans="2:21">
      <c r="B19" s="19">
        <f t="shared" si="11"/>
        <v>45515</v>
      </c>
      <c r="C19" s="13" t="str">
        <f t="shared" si="10"/>
        <v>日</v>
      </c>
      <c r="D19" s="13">
        <f t="shared" si="12"/>
        <v>1</v>
      </c>
      <c r="E19" s="20"/>
      <c r="F19" s="20"/>
      <c r="G19" s="21"/>
      <c r="H19" s="21"/>
      <c r="I19" s="22"/>
      <c r="J19" s="17">
        <f t="shared" si="2"/>
        <v>0</v>
      </c>
      <c r="K19" s="17">
        <f t="shared" si="3"/>
        <v>0</v>
      </c>
      <c r="L19" s="17">
        <f t="shared" si="4"/>
        <v>0</v>
      </c>
      <c r="M19" s="17">
        <f t="shared" si="5"/>
        <v>0</v>
      </c>
      <c r="N19" s="17">
        <f t="shared" si="6"/>
        <v>0</v>
      </c>
      <c r="O19" s="17" t="str">
        <f ca="1">IF(C19&lt;&gt;"土", "", SUM(OFFSET(N19,-6,0):N19))</f>
        <v/>
      </c>
      <c r="P19" s="17" t="str">
        <f t="shared" ca="1" si="7"/>
        <v/>
      </c>
      <c r="Q19" s="17">
        <f t="shared" si="8"/>
        <v>0</v>
      </c>
      <c r="R19" s="38"/>
      <c r="S19" s="17">
        <f t="shared" si="9"/>
        <v>0</v>
      </c>
      <c r="T19" s="17">
        <f>IF(D19&lt;&gt;"", H19-G19-I19, 0)</f>
        <v>0</v>
      </c>
      <c r="U19" s="23"/>
    </row>
    <row r="20" spans="2:21">
      <c r="B20" s="19">
        <f t="shared" si="11"/>
        <v>45516</v>
      </c>
      <c r="C20" s="13" t="str">
        <f t="shared" si="10"/>
        <v>月</v>
      </c>
      <c r="D20" s="13" t="str">
        <f t="shared" si="12"/>
        <v/>
      </c>
      <c r="E20" s="20"/>
      <c r="F20" s="20"/>
      <c r="G20" s="21"/>
      <c r="H20" s="21"/>
      <c r="I20" s="22"/>
      <c r="J20" s="17">
        <f t="shared" si="2"/>
        <v>0</v>
      </c>
      <c r="K20" s="17">
        <f t="shared" si="3"/>
        <v>0</v>
      </c>
      <c r="L20" s="17">
        <f t="shared" si="4"/>
        <v>0</v>
      </c>
      <c r="M20" s="17">
        <f t="shared" si="5"/>
        <v>0</v>
      </c>
      <c r="N20" s="17">
        <f t="shared" si="6"/>
        <v>0</v>
      </c>
      <c r="O20" s="17" t="str">
        <f ca="1">IF(C20&lt;&gt;"土", "", SUM(OFFSET(N20,-6,0):N20))</f>
        <v/>
      </c>
      <c r="P20" s="17" t="str">
        <f t="shared" ca="1" si="7"/>
        <v/>
      </c>
      <c r="Q20" s="17">
        <f t="shared" si="8"/>
        <v>0</v>
      </c>
      <c r="R20" s="38"/>
      <c r="S20" s="17">
        <f t="shared" si="9"/>
        <v>0</v>
      </c>
      <c r="T20" s="17">
        <f t="shared" ref="T20:T39" si="13">IF(D20&lt;&gt;"", H20-G20-I20, 0)</f>
        <v>0</v>
      </c>
      <c r="U20" s="23"/>
    </row>
    <row r="21" spans="2:21">
      <c r="B21" s="19">
        <f t="shared" si="11"/>
        <v>45517</v>
      </c>
      <c r="C21" s="13" t="str">
        <f t="shared" si="10"/>
        <v>火</v>
      </c>
      <c r="D21" s="13" t="str">
        <f t="shared" si="12"/>
        <v/>
      </c>
      <c r="E21" s="20"/>
      <c r="F21" s="20"/>
      <c r="G21" s="21"/>
      <c r="H21" s="21"/>
      <c r="I21" s="22"/>
      <c r="J21" s="17">
        <f t="shared" si="2"/>
        <v>0</v>
      </c>
      <c r="K21" s="17">
        <f t="shared" si="3"/>
        <v>0</v>
      </c>
      <c r="L21" s="17">
        <f t="shared" si="4"/>
        <v>0</v>
      </c>
      <c r="M21" s="17">
        <f t="shared" si="5"/>
        <v>0</v>
      </c>
      <c r="N21" s="17">
        <f t="shared" si="6"/>
        <v>0</v>
      </c>
      <c r="O21" s="17" t="str">
        <f ca="1">IF(C21&lt;&gt;"土", "", SUM(OFFSET(N21,-6,0):N21))</f>
        <v/>
      </c>
      <c r="P21" s="17" t="str">
        <f t="shared" ca="1" si="7"/>
        <v/>
      </c>
      <c r="Q21" s="17">
        <f t="shared" si="8"/>
        <v>0</v>
      </c>
      <c r="R21" s="38"/>
      <c r="S21" s="17">
        <f t="shared" si="9"/>
        <v>0</v>
      </c>
      <c r="T21" s="17">
        <f t="shared" si="13"/>
        <v>0</v>
      </c>
      <c r="U21" s="23"/>
    </row>
    <row r="22" spans="2:21">
      <c r="B22" s="19">
        <f t="shared" si="11"/>
        <v>45518</v>
      </c>
      <c r="C22" s="13" t="str">
        <f t="shared" si="10"/>
        <v>水</v>
      </c>
      <c r="D22" s="13" t="str">
        <f t="shared" si="12"/>
        <v/>
      </c>
      <c r="E22" s="20"/>
      <c r="F22" s="20"/>
      <c r="G22" s="21"/>
      <c r="H22" s="21"/>
      <c r="I22" s="22"/>
      <c r="J22" s="17">
        <f t="shared" si="2"/>
        <v>0</v>
      </c>
      <c r="K22" s="17">
        <f t="shared" si="3"/>
        <v>0</v>
      </c>
      <c r="L22" s="17">
        <f t="shared" si="4"/>
        <v>0</v>
      </c>
      <c r="M22" s="17">
        <f t="shared" si="5"/>
        <v>0</v>
      </c>
      <c r="N22" s="17">
        <f t="shared" si="6"/>
        <v>0</v>
      </c>
      <c r="O22" s="17" t="str">
        <f ca="1">IF(C22&lt;&gt;"土", "", SUM(OFFSET(N22,-6,0):N22))</f>
        <v/>
      </c>
      <c r="P22" s="17" t="str">
        <f t="shared" ca="1" si="7"/>
        <v/>
      </c>
      <c r="Q22" s="17">
        <f t="shared" si="8"/>
        <v>0</v>
      </c>
      <c r="R22" s="38"/>
      <c r="S22" s="17">
        <f t="shared" si="9"/>
        <v>0</v>
      </c>
      <c r="T22" s="17">
        <f t="shared" si="13"/>
        <v>0</v>
      </c>
      <c r="U22" s="23"/>
    </row>
    <row r="23" spans="2:21">
      <c r="B23" s="19">
        <f t="shared" si="11"/>
        <v>45519</v>
      </c>
      <c r="C23" s="13" t="str">
        <f t="shared" si="10"/>
        <v>木</v>
      </c>
      <c r="D23" s="13" t="str">
        <f t="shared" si="12"/>
        <v/>
      </c>
      <c r="E23" s="20"/>
      <c r="F23" s="20"/>
      <c r="G23" s="21"/>
      <c r="H23" s="21"/>
      <c r="I23" s="22"/>
      <c r="J23" s="17">
        <f t="shared" si="2"/>
        <v>0</v>
      </c>
      <c r="K23" s="17">
        <f t="shared" si="3"/>
        <v>0</v>
      </c>
      <c r="L23" s="17">
        <f t="shared" si="4"/>
        <v>0</v>
      </c>
      <c r="M23" s="17">
        <f t="shared" si="5"/>
        <v>0</v>
      </c>
      <c r="N23" s="17">
        <f t="shared" si="6"/>
        <v>0</v>
      </c>
      <c r="O23" s="17" t="str">
        <f ca="1">IF(C23&lt;&gt;"土", "", SUM(OFFSET(N23,-6,0):N23))</f>
        <v/>
      </c>
      <c r="P23" s="17" t="str">
        <f t="shared" ca="1" si="7"/>
        <v/>
      </c>
      <c r="Q23" s="17">
        <f t="shared" si="8"/>
        <v>0</v>
      </c>
      <c r="R23" s="38"/>
      <c r="S23" s="17">
        <f t="shared" si="9"/>
        <v>0</v>
      </c>
      <c r="T23" s="17">
        <f t="shared" si="13"/>
        <v>0</v>
      </c>
      <c r="U23" s="23"/>
    </row>
    <row r="24" spans="2:21">
      <c r="B24" s="19">
        <f t="shared" si="11"/>
        <v>45520</v>
      </c>
      <c r="C24" s="13" t="str">
        <f t="shared" si="10"/>
        <v>金</v>
      </c>
      <c r="D24" s="13" t="str">
        <f t="shared" si="12"/>
        <v/>
      </c>
      <c r="E24" s="20"/>
      <c r="F24" s="20"/>
      <c r="G24" s="21"/>
      <c r="H24" s="21"/>
      <c r="I24" s="22"/>
      <c r="J24" s="17">
        <f t="shared" si="2"/>
        <v>0</v>
      </c>
      <c r="K24" s="17">
        <f t="shared" si="3"/>
        <v>0</v>
      </c>
      <c r="L24" s="17">
        <f t="shared" si="4"/>
        <v>0</v>
      </c>
      <c r="M24" s="17">
        <f t="shared" si="5"/>
        <v>0</v>
      </c>
      <c r="N24" s="17">
        <f t="shared" si="6"/>
        <v>0</v>
      </c>
      <c r="O24" s="17" t="str">
        <f ca="1">IF(C24&lt;&gt;"土", "", SUM(OFFSET(N24,-6,0):N24))</f>
        <v/>
      </c>
      <c r="P24" s="17" t="str">
        <f t="shared" ca="1" si="7"/>
        <v/>
      </c>
      <c r="Q24" s="17">
        <f t="shared" si="8"/>
        <v>0</v>
      </c>
      <c r="R24" s="38"/>
      <c r="S24" s="17">
        <f t="shared" si="9"/>
        <v>0</v>
      </c>
      <c r="T24" s="17">
        <f t="shared" si="13"/>
        <v>0</v>
      </c>
      <c r="U24" s="23"/>
    </row>
    <row r="25" spans="2:21">
      <c r="B25" s="19">
        <f t="shared" si="11"/>
        <v>45521</v>
      </c>
      <c r="C25" s="13" t="str">
        <f t="shared" si="10"/>
        <v>土</v>
      </c>
      <c r="D25" s="13" t="str">
        <f t="shared" si="12"/>
        <v/>
      </c>
      <c r="E25" s="20"/>
      <c r="F25" s="20"/>
      <c r="G25" s="21"/>
      <c r="H25" s="21"/>
      <c r="I25" s="22"/>
      <c r="J25" s="17">
        <f t="shared" si="2"/>
        <v>0</v>
      </c>
      <c r="K25" s="17">
        <f t="shared" si="3"/>
        <v>0</v>
      </c>
      <c r="L25" s="17">
        <f t="shared" si="4"/>
        <v>0</v>
      </c>
      <c r="M25" s="17">
        <f t="shared" si="5"/>
        <v>0</v>
      </c>
      <c r="N25" s="17">
        <f t="shared" si="6"/>
        <v>0</v>
      </c>
      <c r="O25" s="17">
        <f ca="1">IF(C25&lt;&gt;"土", "", SUM(OFFSET(N25,-6,0):N25))</f>
        <v>0</v>
      </c>
      <c r="P25" s="17">
        <f t="shared" ca="1" si="7"/>
        <v>0</v>
      </c>
      <c r="Q25" s="17">
        <f t="shared" si="8"/>
        <v>0</v>
      </c>
      <c r="R25" s="38"/>
      <c r="S25" s="17">
        <f t="shared" si="9"/>
        <v>0</v>
      </c>
      <c r="T25" s="17">
        <f t="shared" si="13"/>
        <v>0</v>
      </c>
      <c r="U25" s="23"/>
    </row>
    <row r="26" spans="2:21">
      <c r="B26" s="19">
        <f t="shared" si="11"/>
        <v>45522</v>
      </c>
      <c r="C26" s="13" t="str">
        <f t="shared" si="10"/>
        <v>日</v>
      </c>
      <c r="D26" s="13">
        <f t="shared" si="12"/>
        <v>1</v>
      </c>
      <c r="E26" s="20"/>
      <c r="F26" s="20"/>
      <c r="G26" s="21"/>
      <c r="H26" s="21"/>
      <c r="I26" s="22"/>
      <c r="J26" s="17">
        <f t="shared" si="2"/>
        <v>0</v>
      </c>
      <c r="K26" s="17">
        <f t="shared" si="3"/>
        <v>0</v>
      </c>
      <c r="L26" s="17">
        <f t="shared" si="4"/>
        <v>0</v>
      </c>
      <c r="M26" s="17">
        <f t="shared" si="5"/>
        <v>0</v>
      </c>
      <c r="N26" s="17">
        <f t="shared" si="6"/>
        <v>0</v>
      </c>
      <c r="O26" s="17" t="str">
        <f ca="1">IF(C26&lt;&gt;"土", "", SUM(OFFSET(N26,-6,0):N26))</f>
        <v/>
      </c>
      <c r="P26" s="17" t="str">
        <f t="shared" ca="1" si="7"/>
        <v/>
      </c>
      <c r="Q26" s="17">
        <f t="shared" si="8"/>
        <v>0</v>
      </c>
      <c r="R26" s="38"/>
      <c r="S26" s="17">
        <f t="shared" si="9"/>
        <v>0</v>
      </c>
      <c r="T26" s="17">
        <f t="shared" si="13"/>
        <v>0</v>
      </c>
      <c r="U26" s="23"/>
    </row>
    <row r="27" spans="2:21">
      <c r="B27" s="19">
        <f t="shared" si="11"/>
        <v>45523</v>
      </c>
      <c r="C27" s="13" t="str">
        <f t="shared" si="10"/>
        <v>月</v>
      </c>
      <c r="D27" s="13" t="str">
        <f t="shared" si="12"/>
        <v/>
      </c>
      <c r="E27" s="20"/>
      <c r="F27" s="20"/>
      <c r="G27" s="21"/>
      <c r="H27" s="21"/>
      <c r="I27" s="22"/>
      <c r="J27" s="17">
        <f t="shared" si="2"/>
        <v>0</v>
      </c>
      <c r="K27" s="17">
        <f t="shared" si="3"/>
        <v>0</v>
      </c>
      <c r="L27" s="17">
        <f t="shared" si="4"/>
        <v>0</v>
      </c>
      <c r="M27" s="17">
        <f t="shared" si="5"/>
        <v>0</v>
      </c>
      <c r="N27" s="17">
        <f t="shared" si="6"/>
        <v>0</v>
      </c>
      <c r="O27" s="17" t="str">
        <f ca="1">IF(C27&lt;&gt;"土", "", SUM(OFFSET(N27,-6,0):N27))</f>
        <v/>
      </c>
      <c r="P27" s="17" t="str">
        <f t="shared" ca="1" si="7"/>
        <v/>
      </c>
      <c r="Q27" s="17">
        <f t="shared" si="8"/>
        <v>0</v>
      </c>
      <c r="R27" s="38"/>
      <c r="S27" s="17">
        <f t="shared" si="9"/>
        <v>0</v>
      </c>
      <c r="T27" s="17">
        <f t="shared" si="13"/>
        <v>0</v>
      </c>
      <c r="U27" s="23"/>
    </row>
    <row r="28" spans="2:21">
      <c r="B28" s="19">
        <f t="shared" si="11"/>
        <v>45524</v>
      </c>
      <c r="C28" s="13" t="str">
        <f t="shared" si="10"/>
        <v>火</v>
      </c>
      <c r="D28" s="13" t="str">
        <f t="shared" si="12"/>
        <v/>
      </c>
      <c r="E28" s="20"/>
      <c r="F28" s="20"/>
      <c r="G28" s="21"/>
      <c r="H28" s="21"/>
      <c r="I28" s="22"/>
      <c r="J28" s="17">
        <f t="shared" si="2"/>
        <v>0</v>
      </c>
      <c r="K28" s="17">
        <f t="shared" si="3"/>
        <v>0</v>
      </c>
      <c r="L28" s="17">
        <f t="shared" si="4"/>
        <v>0</v>
      </c>
      <c r="M28" s="17">
        <f t="shared" si="5"/>
        <v>0</v>
      </c>
      <c r="N28" s="17">
        <f t="shared" si="6"/>
        <v>0</v>
      </c>
      <c r="O28" s="17" t="str">
        <f ca="1">IF(C28&lt;&gt;"土", "", SUM(OFFSET(N28,-6,0):N28))</f>
        <v/>
      </c>
      <c r="P28" s="17" t="str">
        <f t="shared" ca="1" si="7"/>
        <v/>
      </c>
      <c r="Q28" s="17">
        <f t="shared" si="8"/>
        <v>0</v>
      </c>
      <c r="R28" s="38"/>
      <c r="S28" s="17">
        <f t="shared" si="9"/>
        <v>0</v>
      </c>
      <c r="T28" s="17">
        <f t="shared" si="13"/>
        <v>0</v>
      </c>
      <c r="U28" s="23"/>
    </row>
    <row r="29" spans="2:21">
      <c r="B29" s="19">
        <f t="shared" si="11"/>
        <v>45525</v>
      </c>
      <c r="C29" s="13" t="str">
        <f t="shared" si="10"/>
        <v>水</v>
      </c>
      <c r="D29" s="13" t="str">
        <f t="shared" si="12"/>
        <v/>
      </c>
      <c r="E29" s="20"/>
      <c r="F29" s="20"/>
      <c r="G29" s="21"/>
      <c r="H29" s="21"/>
      <c r="I29" s="22"/>
      <c r="J29" s="17">
        <f t="shared" si="2"/>
        <v>0</v>
      </c>
      <c r="K29" s="17">
        <f t="shared" si="3"/>
        <v>0</v>
      </c>
      <c r="L29" s="17">
        <f t="shared" si="4"/>
        <v>0</v>
      </c>
      <c r="M29" s="17">
        <f t="shared" si="5"/>
        <v>0</v>
      </c>
      <c r="N29" s="17">
        <f t="shared" si="6"/>
        <v>0</v>
      </c>
      <c r="O29" s="17" t="str">
        <f ca="1">IF(C29&lt;&gt;"土", "", SUM(OFFSET(N29,-6,0):N29))</f>
        <v/>
      </c>
      <c r="P29" s="17" t="str">
        <f t="shared" ca="1" si="7"/>
        <v/>
      </c>
      <c r="Q29" s="17">
        <f t="shared" si="8"/>
        <v>0</v>
      </c>
      <c r="R29" s="38"/>
      <c r="S29" s="17">
        <f t="shared" si="9"/>
        <v>0</v>
      </c>
      <c r="T29" s="17">
        <f t="shared" si="13"/>
        <v>0</v>
      </c>
      <c r="U29" s="23"/>
    </row>
    <row r="30" spans="2:21">
      <c r="B30" s="19">
        <f t="shared" si="11"/>
        <v>45526</v>
      </c>
      <c r="C30" s="13" t="str">
        <f t="shared" si="10"/>
        <v>木</v>
      </c>
      <c r="D30" s="13" t="str">
        <f t="shared" si="12"/>
        <v/>
      </c>
      <c r="E30" s="20"/>
      <c r="F30" s="20"/>
      <c r="G30" s="21"/>
      <c r="H30" s="21"/>
      <c r="I30" s="22"/>
      <c r="J30" s="17">
        <f t="shared" si="2"/>
        <v>0</v>
      </c>
      <c r="K30" s="17">
        <f t="shared" si="3"/>
        <v>0</v>
      </c>
      <c r="L30" s="17">
        <f t="shared" si="4"/>
        <v>0</v>
      </c>
      <c r="M30" s="17">
        <f t="shared" si="5"/>
        <v>0</v>
      </c>
      <c r="N30" s="17">
        <f t="shared" si="6"/>
        <v>0</v>
      </c>
      <c r="O30" s="17" t="str">
        <f ca="1">IF(C30&lt;&gt;"土", "", SUM(OFFSET(N30,-6,0):N30))</f>
        <v/>
      </c>
      <c r="P30" s="17" t="str">
        <f t="shared" ca="1" si="7"/>
        <v/>
      </c>
      <c r="Q30" s="17">
        <f t="shared" si="8"/>
        <v>0</v>
      </c>
      <c r="R30" s="38"/>
      <c r="S30" s="17">
        <f t="shared" si="9"/>
        <v>0</v>
      </c>
      <c r="T30" s="17">
        <f t="shared" si="13"/>
        <v>0</v>
      </c>
      <c r="U30" s="23"/>
    </row>
    <row r="31" spans="2:21">
      <c r="B31" s="19">
        <f t="shared" si="11"/>
        <v>45527</v>
      </c>
      <c r="C31" s="13" t="str">
        <f t="shared" si="10"/>
        <v>金</v>
      </c>
      <c r="D31" s="13" t="str">
        <f t="shared" si="12"/>
        <v/>
      </c>
      <c r="E31" s="20"/>
      <c r="F31" s="20"/>
      <c r="G31" s="21"/>
      <c r="H31" s="21"/>
      <c r="I31" s="22"/>
      <c r="J31" s="17">
        <f t="shared" si="2"/>
        <v>0</v>
      </c>
      <c r="K31" s="17">
        <f t="shared" si="3"/>
        <v>0</v>
      </c>
      <c r="L31" s="17">
        <f t="shared" si="4"/>
        <v>0</v>
      </c>
      <c r="M31" s="17">
        <f t="shared" si="5"/>
        <v>0</v>
      </c>
      <c r="N31" s="17">
        <f t="shared" si="6"/>
        <v>0</v>
      </c>
      <c r="O31" s="17" t="str">
        <f ca="1">IF(C31&lt;&gt;"土", "", SUM(OFFSET(N31,-6,0):N31))</f>
        <v/>
      </c>
      <c r="P31" s="17" t="str">
        <f t="shared" ca="1" si="7"/>
        <v/>
      </c>
      <c r="Q31" s="17">
        <f t="shared" si="8"/>
        <v>0</v>
      </c>
      <c r="R31" s="38"/>
      <c r="S31" s="17">
        <f t="shared" si="9"/>
        <v>0</v>
      </c>
      <c r="T31" s="17">
        <f t="shared" si="13"/>
        <v>0</v>
      </c>
      <c r="U31" s="23"/>
    </row>
    <row r="32" spans="2:21">
      <c r="B32" s="19">
        <f t="shared" si="11"/>
        <v>45528</v>
      </c>
      <c r="C32" s="13" t="str">
        <f t="shared" si="10"/>
        <v>土</v>
      </c>
      <c r="D32" s="13" t="str">
        <f t="shared" si="12"/>
        <v/>
      </c>
      <c r="E32" s="20"/>
      <c r="F32" s="20"/>
      <c r="G32" s="21"/>
      <c r="H32" s="21"/>
      <c r="I32" s="22"/>
      <c r="J32" s="17">
        <f t="shared" si="2"/>
        <v>0</v>
      </c>
      <c r="K32" s="17">
        <f t="shared" si="3"/>
        <v>0</v>
      </c>
      <c r="L32" s="17">
        <f t="shared" si="4"/>
        <v>0</v>
      </c>
      <c r="M32" s="17">
        <f t="shared" si="5"/>
        <v>0</v>
      </c>
      <c r="N32" s="17">
        <f t="shared" si="6"/>
        <v>0</v>
      </c>
      <c r="O32" s="17">
        <f ca="1">IF(C32&lt;&gt;"土", "", SUM(OFFSET(N32,-6,0):N32))</f>
        <v>0</v>
      </c>
      <c r="P32" s="17">
        <f t="shared" ca="1" si="7"/>
        <v>0</v>
      </c>
      <c r="Q32" s="17">
        <f t="shared" si="8"/>
        <v>0</v>
      </c>
      <c r="R32" s="38"/>
      <c r="S32" s="17">
        <f t="shared" si="9"/>
        <v>0</v>
      </c>
      <c r="T32" s="17">
        <f t="shared" si="13"/>
        <v>0</v>
      </c>
      <c r="U32" s="23"/>
    </row>
    <row r="33" spans="2:21">
      <c r="B33" s="19">
        <f t="shared" si="11"/>
        <v>45529</v>
      </c>
      <c r="C33" s="13" t="str">
        <f t="shared" si="10"/>
        <v>日</v>
      </c>
      <c r="D33" s="13">
        <f t="shared" si="12"/>
        <v>1</v>
      </c>
      <c r="E33" s="20"/>
      <c r="F33" s="20"/>
      <c r="G33" s="21"/>
      <c r="H33" s="21"/>
      <c r="I33" s="22"/>
      <c r="J33" s="17">
        <f t="shared" si="2"/>
        <v>0</v>
      </c>
      <c r="K33" s="17">
        <f t="shared" si="3"/>
        <v>0</v>
      </c>
      <c r="L33" s="17">
        <f t="shared" si="4"/>
        <v>0</v>
      </c>
      <c r="M33" s="17">
        <f t="shared" si="5"/>
        <v>0</v>
      </c>
      <c r="N33" s="17">
        <f t="shared" si="6"/>
        <v>0</v>
      </c>
      <c r="O33" s="17" t="str">
        <f ca="1">IF(C33&lt;&gt;"土", "", SUM(OFFSET(N33,-6,0):N33))</f>
        <v/>
      </c>
      <c r="P33" s="17" t="str">
        <f t="shared" ca="1" si="7"/>
        <v/>
      </c>
      <c r="Q33" s="17">
        <f t="shared" si="8"/>
        <v>0</v>
      </c>
      <c r="R33" s="38"/>
      <c r="S33" s="17">
        <f t="shared" si="9"/>
        <v>0</v>
      </c>
      <c r="T33" s="17">
        <f t="shared" si="13"/>
        <v>0</v>
      </c>
      <c r="U33" s="23"/>
    </row>
    <row r="34" spans="2:21">
      <c r="B34" s="19">
        <f t="shared" si="11"/>
        <v>45530</v>
      </c>
      <c r="C34" s="13" t="str">
        <f t="shared" si="10"/>
        <v>月</v>
      </c>
      <c r="D34" s="13" t="str">
        <f t="shared" si="12"/>
        <v/>
      </c>
      <c r="E34" s="20"/>
      <c r="F34" s="20"/>
      <c r="G34" s="21"/>
      <c r="H34" s="21"/>
      <c r="I34" s="22"/>
      <c r="J34" s="17">
        <f t="shared" si="2"/>
        <v>0</v>
      </c>
      <c r="K34" s="17">
        <f t="shared" si="3"/>
        <v>0</v>
      </c>
      <c r="L34" s="17">
        <f t="shared" si="4"/>
        <v>0</v>
      </c>
      <c r="M34" s="17">
        <f t="shared" si="5"/>
        <v>0</v>
      </c>
      <c r="N34" s="17">
        <f t="shared" si="6"/>
        <v>0</v>
      </c>
      <c r="O34" s="17" t="str">
        <f ca="1">IF(C34&lt;&gt;"土", "", SUM(OFFSET(N34,-6,0):N34))</f>
        <v/>
      </c>
      <c r="P34" s="17" t="str">
        <f t="shared" ca="1" si="7"/>
        <v/>
      </c>
      <c r="Q34" s="17">
        <f t="shared" si="8"/>
        <v>0</v>
      </c>
      <c r="R34" s="38"/>
      <c r="S34" s="17">
        <f t="shared" si="9"/>
        <v>0</v>
      </c>
      <c r="T34" s="17">
        <f t="shared" si="13"/>
        <v>0</v>
      </c>
      <c r="U34" s="23"/>
    </row>
    <row r="35" spans="2:21">
      <c r="B35" s="19">
        <f t="shared" si="11"/>
        <v>45531</v>
      </c>
      <c r="C35" s="13" t="str">
        <f t="shared" si="10"/>
        <v>火</v>
      </c>
      <c r="D35" s="13" t="str">
        <f t="shared" si="12"/>
        <v/>
      </c>
      <c r="E35" s="20"/>
      <c r="F35" s="20"/>
      <c r="G35" s="21"/>
      <c r="H35" s="21"/>
      <c r="I35" s="22"/>
      <c r="J35" s="17">
        <f t="shared" si="2"/>
        <v>0</v>
      </c>
      <c r="K35" s="17">
        <f t="shared" si="3"/>
        <v>0</v>
      </c>
      <c r="L35" s="17">
        <f t="shared" si="4"/>
        <v>0</v>
      </c>
      <c r="M35" s="17">
        <f t="shared" si="5"/>
        <v>0</v>
      </c>
      <c r="N35" s="17">
        <f t="shared" si="6"/>
        <v>0</v>
      </c>
      <c r="O35" s="17" t="str">
        <f ca="1">IF(C35&lt;&gt;"土", "", SUM(OFFSET(N35,-6,0):N35))</f>
        <v/>
      </c>
      <c r="P35" s="17" t="str">
        <f t="shared" ca="1" si="7"/>
        <v/>
      </c>
      <c r="Q35" s="17">
        <f t="shared" si="8"/>
        <v>0</v>
      </c>
      <c r="R35" s="38"/>
      <c r="S35" s="17">
        <f t="shared" si="9"/>
        <v>0</v>
      </c>
      <c r="T35" s="17">
        <f t="shared" si="13"/>
        <v>0</v>
      </c>
      <c r="U35" s="23"/>
    </row>
    <row r="36" spans="2:21">
      <c r="B36" s="19">
        <f t="shared" si="11"/>
        <v>45532</v>
      </c>
      <c r="C36" s="13" t="str">
        <f t="shared" si="10"/>
        <v>水</v>
      </c>
      <c r="D36" s="13" t="str">
        <f t="shared" si="12"/>
        <v/>
      </c>
      <c r="E36" s="20"/>
      <c r="F36" s="20"/>
      <c r="G36" s="21"/>
      <c r="H36" s="21"/>
      <c r="I36" s="22"/>
      <c r="J36" s="17">
        <f t="shared" si="2"/>
        <v>0</v>
      </c>
      <c r="K36" s="17">
        <f t="shared" si="3"/>
        <v>0</v>
      </c>
      <c r="L36" s="17">
        <f t="shared" si="4"/>
        <v>0</v>
      </c>
      <c r="M36" s="17">
        <f t="shared" si="5"/>
        <v>0</v>
      </c>
      <c r="N36" s="17">
        <f t="shared" si="6"/>
        <v>0</v>
      </c>
      <c r="O36" s="17" t="str">
        <f ca="1">IF(C36&lt;&gt;"土", "", SUM(OFFSET(N36,-6,0):N36))</f>
        <v/>
      </c>
      <c r="P36" s="17" t="str">
        <f t="shared" ca="1" si="7"/>
        <v/>
      </c>
      <c r="Q36" s="17">
        <f t="shared" si="8"/>
        <v>0</v>
      </c>
      <c r="R36" s="38"/>
      <c r="S36" s="17">
        <f t="shared" si="9"/>
        <v>0</v>
      </c>
      <c r="T36" s="17">
        <f t="shared" si="13"/>
        <v>0</v>
      </c>
      <c r="U36" s="23"/>
    </row>
    <row r="37" spans="2:21">
      <c r="B37" s="19">
        <f t="shared" si="11"/>
        <v>45533</v>
      </c>
      <c r="C37" s="13" t="str">
        <f t="shared" si="10"/>
        <v>木</v>
      </c>
      <c r="D37" s="13" t="str">
        <f t="shared" si="12"/>
        <v/>
      </c>
      <c r="E37" s="20"/>
      <c r="F37" s="20"/>
      <c r="G37" s="21"/>
      <c r="H37" s="21"/>
      <c r="I37" s="22"/>
      <c r="J37" s="17">
        <f t="shared" si="2"/>
        <v>0</v>
      </c>
      <c r="K37" s="17">
        <f t="shared" si="3"/>
        <v>0</v>
      </c>
      <c r="L37" s="17">
        <f t="shared" si="4"/>
        <v>0</v>
      </c>
      <c r="M37" s="17">
        <f t="shared" si="5"/>
        <v>0</v>
      </c>
      <c r="N37" s="17">
        <f t="shared" si="6"/>
        <v>0</v>
      </c>
      <c r="O37" s="17" t="str">
        <f ca="1">IF(C37&lt;&gt;"土", "", SUM(OFFSET(N37,-6,0):N37))</f>
        <v/>
      </c>
      <c r="P37" s="17" t="str">
        <f t="shared" ca="1" si="7"/>
        <v/>
      </c>
      <c r="Q37" s="17">
        <f t="shared" si="8"/>
        <v>0</v>
      </c>
      <c r="R37" s="38"/>
      <c r="S37" s="17">
        <f t="shared" si="9"/>
        <v>0</v>
      </c>
      <c r="T37" s="17">
        <f t="shared" si="13"/>
        <v>0</v>
      </c>
      <c r="U37" s="23"/>
    </row>
    <row r="38" spans="2:21">
      <c r="B38" s="19">
        <f t="shared" si="11"/>
        <v>45534</v>
      </c>
      <c r="C38" s="13" t="str">
        <f t="shared" si="10"/>
        <v>金</v>
      </c>
      <c r="D38" s="13" t="str">
        <f t="shared" si="12"/>
        <v/>
      </c>
      <c r="E38" s="20"/>
      <c r="F38" s="20"/>
      <c r="G38" s="21"/>
      <c r="H38" s="21"/>
      <c r="I38" s="22"/>
      <c r="J38" s="17">
        <f t="shared" si="2"/>
        <v>0</v>
      </c>
      <c r="K38" s="17">
        <f t="shared" si="3"/>
        <v>0</v>
      </c>
      <c r="L38" s="17">
        <f t="shared" si="4"/>
        <v>0</v>
      </c>
      <c r="M38" s="17">
        <f t="shared" si="5"/>
        <v>0</v>
      </c>
      <c r="N38" s="17">
        <f t="shared" si="6"/>
        <v>0</v>
      </c>
      <c r="O38" s="17" t="str">
        <f ca="1">IF(C38&lt;&gt;"土", "", SUM(OFFSET(N38,-6,0):N38))</f>
        <v/>
      </c>
      <c r="P38" s="17" t="str">
        <f t="shared" ca="1" si="7"/>
        <v/>
      </c>
      <c r="Q38" s="17">
        <f t="shared" si="8"/>
        <v>0</v>
      </c>
      <c r="R38" s="38"/>
      <c r="S38" s="17">
        <f t="shared" si="9"/>
        <v>0</v>
      </c>
      <c r="T38" s="17">
        <f t="shared" si="13"/>
        <v>0</v>
      </c>
      <c r="U38" s="23"/>
    </row>
    <row r="39" spans="2:21">
      <c r="B39" s="19">
        <f t="shared" si="11"/>
        <v>45535</v>
      </c>
      <c r="C39" s="31" t="str">
        <f t="shared" si="10"/>
        <v>土</v>
      </c>
      <c r="D39" s="31" t="str">
        <f t="shared" si="12"/>
        <v/>
      </c>
      <c r="E39" s="20"/>
      <c r="F39" s="20"/>
      <c r="G39" s="21"/>
      <c r="H39" s="21"/>
      <c r="I39" s="22"/>
      <c r="J39" s="32">
        <f t="shared" si="2"/>
        <v>0</v>
      </c>
      <c r="K39" s="32">
        <f t="shared" si="3"/>
        <v>0</v>
      </c>
      <c r="L39" s="32">
        <f t="shared" si="4"/>
        <v>0</v>
      </c>
      <c r="M39" s="33">
        <f t="shared" si="5"/>
        <v>0</v>
      </c>
      <c r="N39" s="32">
        <f t="shared" si="6"/>
        <v>0</v>
      </c>
      <c r="O39" s="32">
        <f ca="1">IF(C39&lt;&gt;"土", "", SUM(OFFSET(N39,-6,0):N39))</f>
        <v>0</v>
      </c>
      <c r="P39" s="32">
        <f t="shared" ca="1" si="7"/>
        <v>0</v>
      </c>
      <c r="Q39" s="32">
        <f t="shared" si="8"/>
        <v>0</v>
      </c>
      <c r="R39" s="39"/>
      <c r="S39" s="32">
        <f t="shared" si="9"/>
        <v>0</v>
      </c>
      <c r="T39" s="32">
        <f t="shared" si="13"/>
        <v>0</v>
      </c>
      <c r="U39" s="23"/>
    </row>
    <row r="40" spans="2:21">
      <c r="B40" s="8"/>
      <c r="C40" s="8"/>
      <c r="D40" s="8">
        <f>COUNT(D9:D39)</f>
        <v>4</v>
      </c>
      <c r="E40" s="8">
        <f>SUM(E9:E39)</f>
        <v>0</v>
      </c>
      <c r="F40" s="8">
        <f>COUNTA(F9:F39)</f>
        <v>0</v>
      </c>
      <c r="G40" s="8">
        <f>COUNT(G9:G39)</f>
        <v>0</v>
      </c>
      <c r="H40" s="8"/>
      <c r="I40" s="17">
        <f>SUM(I9:I39)</f>
        <v>0</v>
      </c>
      <c r="J40" s="17">
        <f>SUM(J9:J38)</f>
        <v>0</v>
      </c>
      <c r="K40" s="17">
        <f t="shared" ref="K40:T40" si="14">SUM(K9:K39)</f>
        <v>0</v>
      </c>
      <c r="L40" s="25">
        <f t="shared" si="14"/>
        <v>0</v>
      </c>
      <c r="M40" s="32">
        <f t="shared" si="14"/>
        <v>0</v>
      </c>
      <c r="N40" s="32">
        <f t="shared" si="14"/>
        <v>0</v>
      </c>
      <c r="O40" s="17"/>
      <c r="P40" s="17">
        <f t="shared" ca="1" si="14"/>
        <v>0</v>
      </c>
      <c r="Q40" s="17">
        <f t="shared" si="14"/>
        <v>0</v>
      </c>
      <c r="R40" s="26">
        <f ca="1">MAX( SUM(P40:Q40)-VALUE("60:00"), 0 )</f>
        <v>0</v>
      </c>
      <c r="S40" s="17">
        <f t="shared" si="14"/>
        <v>0</v>
      </c>
      <c r="T40" s="17">
        <f t="shared" si="14"/>
        <v>0</v>
      </c>
      <c r="U40" s="8"/>
    </row>
    <row r="41" spans="2:21">
      <c r="E41" s="24" t="s">
        <v>21</v>
      </c>
      <c r="F41" s="24" t="s">
        <v>22</v>
      </c>
      <c r="G41" s="24" t="s">
        <v>23</v>
      </c>
      <c r="I41" s="27"/>
      <c r="N41" s="27"/>
    </row>
    <row r="42" spans="2:21">
      <c r="M42" s="24"/>
      <c r="N42" s="24"/>
      <c r="O42" s="24"/>
      <c r="P42" s="24"/>
    </row>
    <row r="44" spans="2:21">
      <c r="B44" s="6" t="s">
        <v>18</v>
      </c>
      <c r="C44" s="7"/>
      <c r="D44" s="31"/>
      <c r="E44" s="31"/>
      <c r="F44" s="31"/>
      <c r="G44" s="31"/>
      <c r="H44" s="31"/>
      <c r="I44" s="31"/>
      <c r="J44" s="31"/>
      <c r="K44" s="31" t="s">
        <v>19</v>
      </c>
      <c r="L44" s="31" t="s">
        <v>2</v>
      </c>
      <c r="M44" s="31" t="s">
        <v>2</v>
      </c>
      <c r="N44" s="31"/>
      <c r="O44" s="31"/>
      <c r="P44" s="31" t="s">
        <v>0</v>
      </c>
      <c r="Q44" s="31" t="s">
        <v>0</v>
      </c>
      <c r="R44" s="31" t="s">
        <v>1</v>
      </c>
      <c r="S44" s="31" t="s">
        <v>1</v>
      </c>
      <c r="T44" s="31" t="s">
        <v>34</v>
      </c>
      <c r="U44" s="31"/>
    </row>
    <row r="45" spans="2:21">
      <c r="B45" s="8" t="s">
        <v>8</v>
      </c>
      <c r="C45" s="8"/>
      <c r="D45" s="13">
        <v>1</v>
      </c>
      <c r="E45" s="13" t="s">
        <v>17</v>
      </c>
      <c r="F45" s="13" t="s">
        <v>24</v>
      </c>
      <c r="G45" s="13" t="s">
        <v>5</v>
      </c>
      <c r="H45" s="13" t="s">
        <v>5</v>
      </c>
      <c r="I45" s="13" t="s">
        <v>5</v>
      </c>
      <c r="J45" s="31"/>
      <c r="K45" s="31"/>
      <c r="L45" s="31"/>
      <c r="M45" s="31"/>
      <c r="N45" s="31"/>
      <c r="O45" s="31"/>
      <c r="P45" s="31"/>
      <c r="Q45" s="31"/>
      <c r="R45" s="31"/>
      <c r="S45" s="31"/>
      <c r="T45" s="13"/>
      <c r="U45" s="13" t="s">
        <v>20</v>
      </c>
    </row>
  </sheetData>
  <phoneticPr fontId="1"/>
  <conditionalFormatting sqref="C9:D38 C39">
    <cfRule type="cellIs" dxfId="21" priority="1" operator="equal">
      <formula>"日"</formula>
    </cfRule>
    <cfRule type="cellIs" dxfId="20" priority="2" operator="equal">
      <formula>"土"</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15</vt:i4>
      </vt:variant>
    </vt:vector>
  </HeadingPairs>
  <TitlesOfParts>
    <vt:vector size="15" baseType="lpstr">
      <vt:lpstr>Excelファイル利用規約</vt:lpstr>
      <vt:lpstr>コピー・移動</vt:lpstr>
      <vt:lpstr>OFFSET関数</vt:lpstr>
      <vt:lpstr>MAX・MIN関数</vt:lpstr>
      <vt:lpstr>TIME・VALUE関数</vt:lpstr>
      <vt:lpstr>相対参照・絶対参照</vt:lpstr>
      <vt:lpstr>時間集計（全員）</vt:lpstr>
      <vt:lpstr>ひながた(コロンなし)</vt:lpstr>
      <vt:lpstr>ひながた</vt:lpstr>
      <vt:lpstr>0氏名</vt:lpstr>
      <vt:lpstr>11青葉 花子</vt:lpstr>
      <vt:lpstr>12健保 良一</vt:lpstr>
      <vt:lpstr>13年金 大介</vt:lpstr>
      <vt:lpstr>14佐藤 二郎</vt:lpstr>
      <vt:lpstr>15雇用 太郎</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2018-10-22T08:35:05Z</dcterms:created>
  <dcterms:modified xsi:type="dcterms:W3CDTF">2024-09-09T08:41:44Z</dcterms:modified>
</cp:coreProperties>
</file>